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77E4A7C-CD9D-4FF7-885D-7049BD346451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Акт" sheetId="1" r:id="rId1"/>
    <sheet name="БД ТРТ" sheetId="2" r:id="rId2"/>
    <sheet name="БД КО" sheetId="3" r:id="rId3"/>
  </sheets>
  <calcPr calcId="191029"/>
</workbook>
</file>

<file path=xl/calcChain.xml><?xml version="1.0" encoding="utf-8"?>
<calcChain xmlns="http://schemas.openxmlformats.org/spreadsheetml/2006/main">
  <c r="E338" i="3" l="1" a="1"/>
  <c r="E338" i="3"/>
  <c r="F338" i="3" s="1" a="1"/>
  <c r="F338" i="3" s="1"/>
  <c r="F337" i="3" a="1"/>
  <c r="F337" i="3" s="1"/>
  <c r="E337" i="3" a="1"/>
  <c r="E337" i="3" s="1"/>
  <c r="E336" i="3" a="1"/>
  <c r="E336" i="3"/>
  <c r="F336" i="3" s="1" a="1"/>
  <c r="F336" i="3" s="1"/>
  <c r="E335" i="3" a="1"/>
  <c r="E335" i="3"/>
  <c r="F335" i="3" s="1" a="1"/>
  <c r="F335" i="3" s="1"/>
  <c r="F334" i="3" a="1"/>
  <c r="F334" i="3" s="1"/>
  <c r="E334" i="3" a="1"/>
  <c r="E334" i="3"/>
  <c r="F333" i="3" a="1"/>
  <c r="F333" i="3" s="1"/>
  <c r="E333" i="3" a="1"/>
  <c r="E333" i="3" s="1"/>
  <c r="E332" i="3" a="1"/>
  <c r="E332" i="3"/>
  <c r="F332" i="3" s="1" a="1"/>
  <c r="F332" i="3" s="1"/>
  <c r="E331" i="3" a="1"/>
  <c r="E331" i="3"/>
  <c r="F331" i="3" s="1" a="1"/>
  <c r="F331" i="3" s="1"/>
  <c r="F330" i="3" a="1"/>
  <c r="F330" i="3" s="1"/>
  <c r="E330" i="3" a="1"/>
  <c r="E330" i="3"/>
  <c r="E329" i="3" a="1"/>
  <c r="E329" i="3" s="1"/>
  <c r="F329" i="3" s="1" a="1"/>
  <c r="F329" i="3" s="1"/>
  <c r="E328" i="3" a="1"/>
  <c r="E328" i="3"/>
  <c r="F328" i="3" s="1" a="1"/>
  <c r="F328" i="3" s="1"/>
  <c r="E327" i="3" a="1"/>
  <c r="E327" i="3"/>
  <c r="F327" i="3" s="1" a="1"/>
  <c r="F327" i="3" s="1"/>
  <c r="F326" i="3" a="1"/>
  <c r="F326" i="3" s="1"/>
  <c r="E326" i="3" a="1"/>
  <c r="E326" i="3"/>
  <c r="E325" i="3" a="1"/>
  <c r="E325" i="3" s="1"/>
  <c r="F325" i="3" s="1" a="1"/>
  <c r="F325" i="3" s="1"/>
  <c r="E324" i="3" a="1"/>
  <c r="E324" i="3" s="1"/>
  <c r="F324" i="3" s="1" a="1"/>
  <c r="F324" i="3" s="1"/>
  <c r="E323" i="3" a="1"/>
  <c r="E323" i="3"/>
  <c r="F323" i="3" s="1" a="1"/>
  <c r="F323" i="3" s="1"/>
  <c r="F322" i="3" a="1"/>
  <c r="F322" i="3" s="1"/>
  <c r="E322" i="3" a="1"/>
  <c r="E322" i="3"/>
  <c r="E321" i="3" a="1"/>
  <c r="E321" i="3" s="1"/>
  <c r="F321" i="3" s="1" a="1"/>
  <c r="F321" i="3" s="1"/>
  <c r="E320" i="3" a="1"/>
  <c r="E320" i="3"/>
  <c r="F320" i="3" s="1" a="1"/>
  <c r="F320" i="3" s="1"/>
  <c r="E319" i="3" a="1"/>
  <c r="E319" i="3"/>
  <c r="F319" i="3" s="1" a="1"/>
  <c r="F319" i="3" s="1"/>
  <c r="F318" i="3" a="1"/>
  <c r="F318" i="3" s="1"/>
  <c r="E318" i="3" a="1"/>
  <c r="E318" i="3"/>
  <c r="F317" i="3" a="1"/>
  <c r="F317" i="3" s="1"/>
  <c r="E317" i="3" a="1"/>
  <c r="E317" i="3" s="1"/>
  <c r="E316" i="3" a="1"/>
  <c r="E316" i="3"/>
  <c r="F316" i="3" s="1" a="1"/>
  <c r="F316" i="3" s="1"/>
  <c r="E315" i="3" a="1"/>
  <c r="E315" i="3"/>
  <c r="F315" i="3" s="1" a="1"/>
  <c r="F315" i="3" s="1"/>
  <c r="F314" i="3" a="1"/>
  <c r="F314" i="3" s="1"/>
  <c r="E314" i="3" a="1"/>
  <c r="E314" i="3"/>
  <c r="E313" i="3" a="1"/>
  <c r="E313" i="3" s="1"/>
  <c r="F313" i="3" s="1" a="1"/>
  <c r="F313" i="3" s="1"/>
  <c r="E312" i="3" a="1"/>
  <c r="E312" i="3"/>
  <c r="F312" i="3" s="1" a="1"/>
  <c r="F312" i="3" s="1"/>
  <c r="E311" i="3" a="1"/>
  <c r="E311" i="3"/>
  <c r="F311" i="3" s="1" a="1"/>
  <c r="F311" i="3" s="1"/>
  <c r="F310" i="3" a="1"/>
  <c r="F310" i="3" s="1"/>
  <c r="E310" i="3" a="1"/>
  <c r="E310" i="3"/>
  <c r="F309" i="3" a="1"/>
  <c r="F309" i="3" s="1"/>
  <c r="E309" i="3" a="1"/>
  <c r="E309" i="3" s="1"/>
  <c r="E308" i="3" a="1"/>
  <c r="E308" i="3" s="1"/>
  <c r="F308" i="3" s="1" a="1"/>
  <c r="F308" i="3" s="1"/>
  <c r="E307" i="3" a="1"/>
  <c r="E307" i="3"/>
  <c r="F307" i="3" s="1" a="1"/>
  <c r="F307" i="3" s="1"/>
  <c r="F306" i="3" a="1"/>
  <c r="F306" i="3" s="1"/>
  <c r="E306" i="3" a="1"/>
  <c r="E306" i="3"/>
  <c r="F305" i="3" a="1"/>
  <c r="F305" i="3" s="1"/>
  <c r="E305" i="3" a="1"/>
  <c r="E305" i="3" s="1"/>
  <c r="E304" i="3" a="1"/>
  <c r="E304" i="3"/>
  <c r="F304" i="3" s="1" a="1"/>
  <c r="F304" i="3" s="1"/>
  <c r="E303" i="3" a="1"/>
  <c r="E303" i="3"/>
  <c r="F303" i="3" s="1" a="1"/>
  <c r="F303" i="3" s="1"/>
  <c r="F302" i="3" a="1"/>
  <c r="F302" i="3" s="1"/>
  <c r="E302" i="3" a="1"/>
  <c r="E302" i="3"/>
  <c r="F301" i="3" a="1"/>
  <c r="F301" i="3" s="1"/>
  <c r="E301" i="3" a="1"/>
  <c r="E301" i="3" s="1"/>
  <c r="E300" i="3" a="1"/>
  <c r="E300" i="3" s="1"/>
  <c r="F300" i="3" s="1" a="1"/>
  <c r="F300" i="3" s="1"/>
  <c r="E299" i="3" a="1"/>
  <c r="E299" i="3"/>
  <c r="F299" i="3" s="1" a="1"/>
  <c r="F299" i="3" s="1"/>
  <c r="F298" i="3" a="1"/>
  <c r="F298" i="3" s="1"/>
  <c r="E298" i="3" a="1"/>
  <c r="E298" i="3"/>
  <c r="E297" i="3" a="1"/>
  <c r="E297" i="3" s="1"/>
  <c r="F297" i="3" s="1" a="1"/>
  <c r="F297" i="3" s="1"/>
  <c r="E296" i="3" a="1"/>
  <c r="E296" i="3" s="1"/>
  <c r="F296" i="3" s="1" a="1"/>
  <c r="F296" i="3" s="1"/>
  <c r="E295" i="3" a="1"/>
  <c r="E295" i="3"/>
  <c r="F295" i="3" s="1" a="1"/>
  <c r="F295" i="3" s="1"/>
  <c r="F294" i="3" a="1"/>
  <c r="F294" i="3" s="1"/>
  <c r="E294" i="3" a="1"/>
  <c r="E294" i="3"/>
  <c r="E293" i="3" a="1"/>
  <c r="E293" i="3" s="1"/>
  <c r="F293" i="3" s="1" a="1"/>
  <c r="F293" i="3" s="1"/>
  <c r="E292" i="3" a="1"/>
  <c r="E292" i="3" s="1"/>
  <c r="F292" i="3" s="1" a="1"/>
  <c r="F292" i="3" s="1"/>
  <c r="E291" i="3" a="1"/>
  <c r="E291" i="3"/>
  <c r="F291" i="3" s="1" a="1"/>
  <c r="F291" i="3" s="1"/>
  <c r="F290" i="3" a="1"/>
  <c r="F290" i="3" s="1"/>
  <c r="E290" i="3" a="1"/>
  <c r="E290" i="3"/>
  <c r="E289" i="3" a="1"/>
  <c r="E289" i="3" s="1"/>
  <c r="F289" i="3" s="1" a="1"/>
  <c r="F289" i="3" s="1"/>
  <c r="E288" i="3" a="1"/>
  <c r="E288" i="3"/>
  <c r="F288" i="3" s="1" a="1"/>
  <c r="F288" i="3" s="1"/>
  <c r="E287" i="3" a="1"/>
  <c r="E287" i="3"/>
  <c r="F287" i="3" s="1" a="1"/>
  <c r="F287" i="3" s="1"/>
  <c r="F286" i="3" a="1"/>
  <c r="F286" i="3" s="1"/>
  <c r="E286" i="3" a="1"/>
  <c r="E286" i="3"/>
  <c r="F285" i="3" a="1"/>
  <c r="F285" i="3" s="1"/>
  <c r="E285" i="3" a="1"/>
  <c r="E285" i="3" s="1"/>
  <c r="E284" i="3" a="1"/>
  <c r="E284" i="3"/>
  <c r="F284" i="3" s="1" a="1"/>
  <c r="F284" i="3" s="1"/>
  <c r="E283" i="3" a="1"/>
  <c r="E283" i="3"/>
  <c r="F283" i="3" s="1" a="1"/>
  <c r="F283" i="3" s="1"/>
  <c r="F282" i="3" a="1"/>
  <c r="F282" i="3" s="1"/>
  <c r="E282" i="3" a="1"/>
  <c r="E282" i="3"/>
  <c r="E281" i="3" a="1"/>
  <c r="E281" i="3" s="1"/>
  <c r="F281" i="3" s="1" a="1"/>
  <c r="F281" i="3" s="1"/>
  <c r="E280" i="3" a="1"/>
  <c r="E280" i="3"/>
  <c r="F280" i="3" s="1" a="1"/>
  <c r="F280" i="3" s="1"/>
  <c r="E279" i="3" a="1"/>
  <c r="E279" i="3"/>
  <c r="F279" i="3" s="1" a="1"/>
  <c r="F279" i="3" s="1"/>
  <c r="F278" i="3" a="1"/>
  <c r="F278" i="3" s="1"/>
  <c r="E278" i="3" a="1"/>
  <c r="E278" i="3"/>
  <c r="F277" i="3" a="1"/>
  <c r="F277" i="3" s="1"/>
  <c r="E277" i="3" a="1"/>
  <c r="E277" i="3" s="1"/>
  <c r="E276" i="3" a="1"/>
  <c r="E276" i="3" s="1"/>
  <c r="F276" i="3" s="1" a="1"/>
  <c r="F276" i="3" s="1"/>
  <c r="E275" i="3" a="1"/>
  <c r="E275" i="3"/>
  <c r="F275" i="3" s="1" a="1"/>
  <c r="F275" i="3" s="1"/>
  <c r="F274" i="3" a="1"/>
  <c r="F274" i="3" s="1"/>
  <c r="E274" i="3" a="1"/>
  <c r="E274" i="3"/>
  <c r="F273" i="3" a="1"/>
  <c r="F273" i="3" s="1"/>
  <c r="E273" i="3" a="1"/>
  <c r="E273" i="3" s="1"/>
  <c r="E272" i="3" a="1"/>
  <c r="E272" i="3"/>
  <c r="F272" i="3" s="1" a="1"/>
  <c r="F272" i="3" s="1"/>
  <c r="E271" i="3" a="1"/>
  <c r="E271" i="3"/>
  <c r="F271" i="3" s="1" a="1"/>
  <c r="F271" i="3" s="1"/>
  <c r="F270" i="3" a="1"/>
  <c r="F270" i="3" s="1"/>
  <c r="E270" i="3" a="1"/>
  <c r="E270" i="3"/>
  <c r="F269" i="3" a="1"/>
  <c r="F269" i="3" s="1"/>
  <c r="E269" i="3" a="1"/>
  <c r="E269" i="3" s="1"/>
  <c r="E268" i="3" a="1"/>
  <c r="E268" i="3"/>
  <c r="F268" i="3" s="1" a="1"/>
  <c r="F268" i="3" s="1"/>
  <c r="E267" i="3" a="1"/>
  <c r="E267" i="3"/>
  <c r="F267" i="3" s="1" a="1"/>
  <c r="F267" i="3" s="1"/>
  <c r="F266" i="3" a="1"/>
  <c r="F266" i="3" s="1"/>
  <c r="E266" i="3" a="1"/>
  <c r="E266" i="3"/>
  <c r="E265" i="3" a="1"/>
  <c r="E265" i="3" s="1"/>
  <c r="F265" i="3" s="1" a="1"/>
  <c r="F265" i="3" s="1"/>
  <c r="E264" i="3" a="1"/>
  <c r="E264" i="3"/>
  <c r="F264" i="3" s="1" a="1"/>
  <c r="F264" i="3" s="1"/>
  <c r="E263" i="3" a="1"/>
  <c r="E263" i="3"/>
  <c r="F263" i="3" s="1" a="1"/>
  <c r="F263" i="3" s="1"/>
  <c r="F262" i="3" a="1"/>
  <c r="F262" i="3" s="1"/>
  <c r="E262" i="3" a="1"/>
  <c r="E262" i="3"/>
  <c r="E261" i="3" a="1"/>
  <c r="E261" i="3" s="1"/>
  <c r="F261" i="3" s="1" a="1"/>
  <c r="F261" i="3" s="1"/>
  <c r="E260" i="3" a="1"/>
  <c r="E260" i="3" s="1"/>
  <c r="F260" i="3" s="1" a="1"/>
  <c r="F260" i="3" s="1"/>
  <c r="E259" i="3" a="1"/>
  <c r="E259" i="3"/>
  <c r="F259" i="3" s="1" a="1"/>
  <c r="F259" i="3" s="1"/>
  <c r="F258" i="3" a="1"/>
  <c r="F258" i="3" s="1"/>
  <c r="E258" i="3" a="1"/>
  <c r="E258" i="3"/>
  <c r="E257" i="3" a="1"/>
  <c r="E257" i="3" s="1"/>
  <c r="F257" i="3" s="1" a="1"/>
  <c r="F257" i="3" s="1"/>
  <c r="E256" i="3" a="1"/>
  <c r="E256" i="3"/>
  <c r="F256" i="3" s="1" a="1"/>
  <c r="F256" i="3" s="1"/>
  <c r="E255" i="3" a="1"/>
  <c r="E255" i="3"/>
  <c r="F255" i="3" s="1" a="1"/>
  <c r="F255" i="3" s="1"/>
  <c r="F254" i="3" a="1"/>
  <c r="F254" i="3" s="1"/>
  <c r="E254" i="3" a="1"/>
  <c r="E254" i="3"/>
  <c r="F253" i="3" a="1"/>
  <c r="F253" i="3" s="1"/>
  <c r="E253" i="3" a="1"/>
  <c r="E253" i="3"/>
  <c r="F252" i="3" a="1"/>
  <c r="F252" i="3" s="1"/>
  <c r="E252" i="3" a="1"/>
  <c r="E252" i="3"/>
  <c r="F251" i="3" a="1"/>
  <c r="F251" i="3" s="1"/>
  <c r="E251" i="3" a="1"/>
  <c r="E251" i="3"/>
  <c r="F250" i="3" a="1"/>
  <c r="F250" i="3" s="1"/>
  <c r="E250" i="3" a="1"/>
  <c r="E250" i="3"/>
  <c r="F249" i="3" a="1"/>
  <c r="F249" i="3" s="1"/>
  <c r="E249" i="3" a="1"/>
  <c r="E249" i="3"/>
  <c r="F248" i="3" a="1"/>
  <c r="F248" i="3" s="1"/>
  <c r="E248" i="3" a="1"/>
  <c r="E248" i="3"/>
  <c r="F247" i="3" a="1"/>
  <c r="F247" i="3" s="1"/>
  <c r="E247" i="3" a="1"/>
  <c r="E247" i="3"/>
  <c r="F246" i="3" a="1"/>
  <c r="F246" i="3" s="1"/>
  <c r="E246" i="3" a="1"/>
  <c r="E246" i="3"/>
  <c r="F245" i="3" a="1"/>
  <c r="F245" i="3" s="1"/>
  <c r="E245" i="3" a="1"/>
  <c r="E245" i="3"/>
  <c r="F244" i="3" a="1"/>
  <c r="F244" i="3" s="1"/>
  <c r="E244" i="3" a="1"/>
  <c r="E244" i="3"/>
  <c r="F243" i="3" a="1"/>
  <c r="F243" i="3" s="1"/>
  <c r="E243" i="3" a="1"/>
  <c r="E243" i="3"/>
  <c r="F242" i="3" a="1"/>
  <c r="F242" i="3" s="1"/>
  <c r="E242" i="3" a="1"/>
  <c r="E242" i="3"/>
  <c r="F241" i="3" a="1"/>
  <c r="F241" i="3" s="1"/>
  <c r="E241" i="3" a="1"/>
  <c r="E241" i="3"/>
  <c r="F240" i="3" a="1"/>
  <c r="F240" i="3" s="1"/>
  <c r="E240" i="3" a="1"/>
  <c r="E240" i="3"/>
  <c r="F239" i="3" a="1"/>
  <c r="F239" i="3" s="1"/>
  <c r="E239" i="3" a="1"/>
  <c r="E239" i="3"/>
  <c r="F238" i="3" a="1"/>
  <c r="F238" i="3" s="1"/>
  <c r="E238" i="3" a="1"/>
  <c r="E238" i="3"/>
  <c r="F237" i="3" a="1"/>
  <c r="F237" i="3" s="1"/>
  <c r="E237" i="3" a="1"/>
  <c r="E237" i="3"/>
  <c r="F236" i="3" a="1"/>
  <c r="F236" i="3" s="1"/>
  <c r="E236" i="3" a="1"/>
  <c r="E236" i="3"/>
  <c r="F235" i="3" a="1"/>
  <c r="F235" i="3" s="1"/>
  <c r="E235" i="3" a="1"/>
  <c r="E235" i="3"/>
  <c r="F234" i="3" a="1"/>
  <c r="F234" i="3" s="1"/>
  <c r="E234" i="3" a="1"/>
  <c r="E234" i="3"/>
  <c r="F233" i="3" a="1"/>
  <c r="F233" i="3" s="1"/>
  <c r="E233" i="3" a="1"/>
  <c r="E233" i="3"/>
  <c r="F232" i="3" a="1"/>
  <c r="F232" i="3" s="1"/>
  <c r="E232" i="3" a="1"/>
  <c r="E232" i="3"/>
  <c r="F231" i="3" a="1"/>
  <c r="F231" i="3" s="1"/>
  <c r="E231" i="3" a="1"/>
  <c r="E231" i="3"/>
  <c r="F230" i="3" a="1"/>
  <c r="F230" i="3" s="1"/>
  <c r="E230" i="3" a="1"/>
  <c r="E230" i="3"/>
  <c r="F229" i="3" a="1"/>
  <c r="F229" i="3" s="1"/>
  <c r="E229" i="3" a="1"/>
  <c r="E229" i="3"/>
  <c r="F228" i="3" a="1"/>
  <c r="F228" i="3" s="1"/>
  <c r="E228" i="3" a="1"/>
  <c r="E228" i="3"/>
  <c r="F227" i="3" a="1"/>
  <c r="F227" i="3" s="1"/>
  <c r="E227" i="3" a="1"/>
  <c r="E227" i="3"/>
  <c r="F226" i="3" a="1"/>
  <c r="F226" i="3" s="1"/>
  <c r="E226" i="3" a="1"/>
  <c r="E226" i="3"/>
  <c r="F225" i="3" a="1"/>
  <c r="F225" i="3" s="1"/>
  <c r="E225" i="3" a="1"/>
  <c r="E225" i="3"/>
  <c r="F224" i="3" a="1"/>
  <c r="F224" i="3" s="1"/>
  <c r="E224" i="3" a="1"/>
  <c r="E224" i="3"/>
  <c r="F223" i="3" a="1"/>
  <c r="F223" i="3" s="1"/>
  <c r="E223" i="3" a="1"/>
  <c r="E223" i="3"/>
  <c r="F222" i="3" a="1"/>
  <c r="F222" i="3" s="1"/>
  <c r="E222" i="3" a="1"/>
  <c r="E222" i="3"/>
  <c r="F221" i="3" a="1"/>
  <c r="F221" i="3" s="1"/>
  <c r="E221" i="3" a="1"/>
  <c r="E221" i="3"/>
  <c r="F220" i="3" a="1"/>
  <c r="F220" i="3" s="1"/>
  <c r="E220" i="3" a="1"/>
  <c r="E220" i="3"/>
  <c r="F219" i="3" a="1"/>
  <c r="F219" i="3" s="1"/>
  <c r="E219" i="3" a="1"/>
  <c r="E219" i="3"/>
  <c r="F218" i="3" a="1"/>
  <c r="F218" i="3" s="1"/>
  <c r="E218" i="3" a="1"/>
  <c r="E218" i="3"/>
  <c r="F217" i="3" a="1"/>
  <c r="F217" i="3" s="1"/>
  <c r="E217" i="3" a="1"/>
  <c r="E217" i="3"/>
  <c r="F216" i="3" a="1"/>
  <c r="F216" i="3" s="1"/>
  <c r="E216" i="3" a="1"/>
  <c r="E216" i="3"/>
  <c r="F215" i="3" a="1"/>
  <c r="F215" i="3" s="1"/>
  <c r="E215" i="3" a="1"/>
  <c r="E215" i="3"/>
  <c r="F214" i="3" a="1"/>
  <c r="F214" i="3" s="1"/>
  <c r="E214" i="3" a="1"/>
  <c r="E214" i="3"/>
  <c r="F213" i="3" a="1"/>
  <c r="F213" i="3" s="1"/>
  <c r="E213" i="3" a="1"/>
  <c r="E213" i="3"/>
  <c r="F212" i="3" a="1"/>
  <c r="F212" i="3" s="1"/>
  <c r="E212" i="3" a="1"/>
  <c r="E212" i="3"/>
  <c r="F211" i="3" a="1"/>
  <c r="F211" i="3" s="1"/>
  <c r="E211" i="3" a="1"/>
  <c r="E211" i="3"/>
  <c r="F210" i="3" a="1"/>
  <c r="F210" i="3" s="1"/>
  <c r="E210" i="3" a="1"/>
  <c r="E210" i="3"/>
  <c r="F209" i="3" a="1"/>
  <c r="F209" i="3" s="1"/>
  <c r="E209" i="3" a="1"/>
  <c r="E209" i="3"/>
  <c r="F208" i="3" a="1"/>
  <c r="F208" i="3" s="1"/>
  <c r="E208" i="3" a="1"/>
  <c r="E208" i="3"/>
  <c r="F207" i="3" a="1"/>
  <c r="F207" i="3" s="1"/>
  <c r="E207" i="3" a="1"/>
  <c r="E207" i="3"/>
  <c r="F206" i="3" a="1"/>
  <c r="F206" i="3" s="1"/>
  <c r="E206" i="3" a="1"/>
  <c r="E206" i="3"/>
  <c r="F205" i="3" a="1"/>
  <c r="F205" i="3" s="1"/>
  <c r="E205" i="3" a="1"/>
  <c r="E205" i="3"/>
  <c r="F204" i="3" a="1"/>
  <c r="F204" i="3" s="1"/>
  <c r="E204" i="3" a="1"/>
  <c r="E204" i="3"/>
  <c r="F203" i="3" a="1"/>
  <c r="F203" i="3" s="1"/>
  <c r="E203" i="3" a="1"/>
  <c r="E203" i="3"/>
  <c r="F202" i="3" a="1"/>
  <c r="F202" i="3" s="1"/>
  <c r="E202" i="3" a="1"/>
  <c r="E202" i="3"/>
  <c r="F201" i="3" a="1"/>
  <c r="F201" i="3" s="1"/>
  <c r="E201" i="3" a="1"/>
  <c r="E201" i="3"/>
  <c r="F200" i="3" a="1"/>
  <c r="F200" i="3" s="1"/>
  <c r="E200" i="3" a="1"/>
  <c r="E200" i="3"/>
  <c r="F199" i="3" a="1"/>
  <c r="F199" i="3" s="1"/>
  <c r="E199" i="3" a="1"/>
  <c r="E199" i="3"/>
  <c r="F198" i="3" a="1"/>
  <c r="F198" i="3" s="1"/>
  <c r="E198" i="3" a="1"/>
  <c r="E198" i="3"/>
  <c r="F197" i="3" a="1"/>
  <c r="F197" i="3" s="1"/>
  <c r="E197" i="3" a="1"/>
  <c r="E197" i="3"/>
  <c r="E196" i="3" a="1"/>
  <c r="E196" i="3" s="1"/>
  <c r="F196" i="3" s="1" a="1"/>
  <c r="F196" i="3" s="1"/>
  <c r="F195" i="3" a="1"/>
  <c r="F195" i="3" s="1"/>
  <c r="E195" i="3" a="1"/>
  <c r="E195" i="3" s="1"/>
  <c r="F194" i="3" a="1"/>
  <c r="F194" i="3"/>
  <c r="E194" i="3" a="1"/>
  <c r="E194" i="3" s="1"/>
  <c r="E193" i="3" a="1"/>
  <c r="E193" i="3" s="1"/>
  <c r="F193" i="3" s="1" a="1"/>
  <c r="F193" i="3" s="1"/>
  <c r="F192" i="3" a="1"/>
  <c r="F192" i="3" s="1"/>
  <c r="E192" i="3" a="1"/>
  <c r="E192" i="3" s="1"/>
  <c r="F191" i="3" a="1"/>
  <c r="F191" i="3"/>
  <c r="E191" i="3" a="1"/>
  <c r="E191" i="3" s="1"/>
  <c r="E190" i="3" a="1"/>
  <c r="E190" i="3" s="1"/>
  <c r="F190" i="3" s="1" a="1"/>
  <c r="F190" i="3" s="1"/>
  <c r="F189" i="3"/>
  <c r="E189" i="3" a="1"/>
  <c r="E189" i="3" s="1"/>
  <c r="F189" i="3" s="1" a="1"/>
  <c r="E188" i="3" a="1"/>
  <c r="E188" i="3" s="1"/>
  <c r="F188" i="3" s="1" a="1"/>
  <c r="F188" i="3" s="1"/>
  <c r="F187" i="3" a="1"/>
  <c r="F187" i="3" s="1"/>
  <c r="E187" i="3" a="1"/>
  <c r="E187" i="3" s="1"/>
  <c r="F186" i="3" a="1"/>
  <c r="F186" i="3" s="1"/>
  <c r="E186" i="3" a="1"/>
  <c r="E186" i="3" s="1"/>
  <c r="E185" i="3" a="1"/>
  <c r="E185" i="3" s="1"/>
  <c r="F185" i="3" s="1" a="1"/>
  <c r="F185" i="3" s="1"/>
  <c r="F184" i="3" a="1"/>
  <c r="F184" i="3" s="1"/>
  <c r="E184" i="3" a="1"/>
  <c r="E184" i="3" s="1"/>
  <c r="F183" i="3" a="1"/>
  <c r="F183" i="3"/>
  <c r="E183" i="3" a="1"/>
  <c r="E183" i="3" s="1"/>
  <c r="E182" i="3" a="1"/>
  <c r="E182" i="3" s="1"/>
  <c r="F182" i="3" s="1" a="1"/>
  <c r="F182" i="3" s="1"/>
  <c r="F181" i="3"/>
  <c r="E181" i="3" a="1"/>
  <c r="E181" i="3" s="1"/>
  <c r="F181" i="3" s="1" a="1"/>
  <c r="E180" i="3" a="1"/>
  <c r="E180" i="3" s="1"/>
  <c r="F180" i="3" s="1" a="1"/>
  <c r="F180" i="3" s="1"/>
  <c r="F179" i="3" a="1"/>
  <c r="F179" i="3" s="1"/>
  <c r="E179" i="3" a="1"/>
  <c r="E179" i="3" s="1"/>
  <c r="F178" i="3" a="1"/>
  <c r="F178" i="3" s="1"/>
  <c r="E178" i="3" a="1"/>
  <c r="E178" i="3" s="1"/>
  <c r="E177" i="3" a="1"/>
  <c r="E177" i="3" s="1"/>
  <c r="F177" i="3" s="1" a="1"/>
  <c r="F177" i="3" s="1"/>
  <c r="F176" i="3" a="1"/>
  <c r="F176" i="3" s="1"/>
  <c r="E176" i="3" a="1"/>
  <c r="E176" i="3" s="1"/>
  <c r="F175" i="3" a="1"/>
  <c r="F175" i="3"/>
  <c r="E175" i="3" a="1"/>
  <c r="E175" i="3" s="1"/>
  <c r="E174" i="3" a="1"/>
  <c r="E174" i="3" s="1"/>
  <c r="F174" i="3" s="1" a="1"/>
  <c r="F174" i="3" s="1"/>
  <c r="F173" i="3"/>
  <c r="E173" i="3" a="1"/>
  <c r="E173" i="3" s="1"/>
  <c r="F173" i="3" s="1" a="1"/>
  <c r="E172" i="3" a="1"/>
  <c r="E172" i="3" s="1"/>
  <c r="F172" i="3" s="1" a="1"/>
  <c r="F172" i="3" s="1"/>
  <c r="F171" i="3" a="1"/>
  <c r="F171" i="3" s="1"/>
  <c r="E171" i="3" a="1"/>
  <c r="E171" i="3" s="1"/>
  <c r="F170" i="3" a="1"/>
  <c r="F170" i="3"/>
  <c r="E170" i="3" a="1"/>
  <c r="E170" i="3" s="1"/>
  <c r="E169" i="3" a="1"/>
  <c r="E169" i="3" s="1"/>
  <c r="F169" i="3" s="1" a="1"/>
  <c r="F169" i="3" s="1"/>
  <c r="F168" i="3" a="1"/>
  <c r="F168" i="3" s="1"/>
  <c r="E168" i="3" a="1"/>
  <c r="E168" i="3" s="1"/>
  <c r="F167" i="3" a="1"/>
  <c r="F167" i="3"/>
  <c r="E167" i="3" a="1"/>
  <c r="E167" i="3" s="1"/>
  <c r="E166" i="3" a="1"/>
  <c r="E166" i="3" s="1"/>
  <c r="F166" i="3" s="1" a="1"/>
  <c r="F166" i="3" s="1"/>
  <c r="F165" i="3"/>
  <c r="E165" i="3" a="1"/>
  <c r="E165" i="3" s="1"/>
  <c r="F165" i="3" s="1" a="1"/>
  <c r="E164" i="3" a="1"/>
  <c r="E164" i="3" s="1"/>
  <c r="F164" i="3" s="1" a="1"/>
  <c r="F164" i="3" s="1"/>
  <c r="F163" i="3" a="1"/>
  <c r="F163" i="3" s="1"/>
  <c r="E163" i="3" a="1"/>
  <c r="E163" i="3" s="1"/>
  <c r="F162" i="3" a="1"/>
  <c r="F162" i="3"/>
  <c r="E162" i="3" a="1"/>
  <c r="E162" i="3" s="1"/>
  <c r="E161" i="3" a="1"/>
  <c r="E161" i="3" s="1"/>
  <c r="F161" i="3" s="1" a="1"/>
  <c r="F161" i="3" s="1"/>
  <c r="F160" i="3" a="1"/>
  <c r="F160" i="3" s="1"/>
  <c r="E160" i="3" a="1"/>
  <c r="E160" i="3" s="1"/>
  <c r="F159" i="3" a="1"/>
  <c r="F159" i="3" s="1"/>
  <c r="E159" i="3" a="1"/>
  <c r="E159" i="3" s="1"/>
  <c r="E158" i="3" a="1"/>
  <c r="E158" i="3" s="1"/>
  <c r="F158" i="3" s="1" a="1"/>
  <c r="F158" i="3" s="1"/>
  <c r="E157" i="3" a="1"/>
  <c r="E157" i="3" s="1"/>
  <c r="F157" i="3" s="1" a="1"/>
  <c r="F157" i="3" s="1"/>
  <c r="F156" i="3" a="1"/>
  <c r="F156" i="3" s="1"/>
  <c r="E156" i="3" a="1"/>
  <c r="E156" i="3" s="1"/>
  <c r="F155" i="3" a="1"/>
  <c r="F155" i="3" s="1"/>
  <c r="E155" i="3" a="1"/>
  <c r="E155" i="3" s="1"/>
  <c r="E154" i="3" a="1"/>
  <c r="E154" i="3" s="1"/>
  <c r="F154" i="3" s="1" a="1"/>
  <c r="F154" i="3" s="1"/>
  <c r="E153" i="3" a="1"/>
  <c r="E153" i="3" s="1"/>
  <c r="F153" i="3" s="1" a="1"/>
  <c r="F153" i="3" s="1"/>
  <c r="F152" i="3" a="1"/>
  <c r="F152" i="3" s="1"/>
  <c r="E152" i="3" a="1"/>
  <c r="E152" i="3" s="1"/>
  <c r="F151" i="3" a="1"/>
  <c r="F151" i="3" s="1"/>
  <c r="E151" i="3" a="1"/>
  <c r="E151" i="3" s="1"/>
  <c r="E150" i="3" a="1"/>
  <c r="E150" i="3" s="1"/>
  <c r="F150" i="3" s="1" a="1"/>
  <c r="F150" i="3" s="1"/>
  <c r="E149" i="3" a="1"/>
  <c r="E149" i="3" s="1"/>
  <c r="F149" i="3" s="1" a="1"/>
  <c r="F149" i="3" s="1"/>
  <c r="F148" i="3" a="1"/>
  <c r="F148" i="3" s="1"/>
  <c r="E148" i="3" a="1"/>
  <c r="E148" i="3" s="1"/>
  <c r="F147" i="3" a="1"/>
  <c r="F147" i="3" s="1"/>
  <c r="E147" i="3" a="1"/>
  <c r="E147" i="3" s="1"/>
  <c r="E146" i="3" a="1"/>
  <c r="E146" i="3" s="1"/>
  <c r="F146" i="3" s="1" a="1"/>
  <c r="F146" i="3" s="1"/>
  <c r="E145" i="3" a="1"/>
  <c r="E145" i="3" s="1"/>
  <c r="F145" i="3" s="1" a="1"/>
  <c r="F145" i="3" s="1"/>
  <c r="F144" i="3" a="1"/>
  <c r="F144" i="3" s="1"/>
  <c r="E144" i="3" a="1"/>
  <c r="E144" i="3" s="1"/>
  <c r="F143" i="3" a="1"/>
  <c r="F143" i="3" s="1"/>
  <c r="E143" i="3" a="1"/>
  <c r="E143" i="3" s="1"/>
  <c r="E142" i="3" a="1"/>
  <c r="E142" i="3" s="1"/>
  <c r="F142" i="3" s="1" a="1"/>
  <c r="F142" i="3" s="1"/>
  <c r="E141" i="3" a="1"/>
  <c r="E141" i="3" s="1"/>
  <c r="F141" i="3" s="1" a="1"/>
  <c r="F141" i="3" s="1"/>
  <c r="F140" i="3" a="1"/>
  <c r="F140" i="3" s="1"/>
  <c r="E140" i="3" a="1"/>
  <c r="E140" i="3" s="1"/>
  <c r="F139" i="3" a="1"/>
  <c r="F139" i="3" s="1"/>
  <c r="E139" i="3" a="1"/>
  <c r="E139" i="3" s="1"/>
  <c r="E138" i="3" a="1"/>
  <c r="E138" i="3" s="1"/>
  <c r="F138" i="3" s="1" a="1"/>
  <c r="F138" i="3" s="1"/>
  <c r="E137" i="3" a="1"/>
  <c r="E137" i="3" s="1"/>
  <c r="F137" i="3" s="1" a="1"/>
  <c r="F137" i="3" s="1"/>
  <c r="F136" i="3" a="1"/>
  <c r="F136" i="3" s="1"/>
  <c r="E136" i="3" a="1"/>
  <c r="E136" i="3" s="1"/>
  <c r="F135" i="3" a="1"/>
  <c r="F135" i="3" s="1"/>
  <c r="E135" i="3" a="1"/>
  <c r="E135" i="3" s="1"/>
  <c r="E134" i="3" a="1"/>
  <c r="E134" i="3" s="1"/>
  <c r="F134" i="3" s="1" a="1"/>
  <c r="F134" i="3" s="1"/>
  <c r="E133" i="3" a="1"/>
  <c r="E133" i="3" s="1"/>
  <c r="F133" i="3" s="1" a="1"/>
  <c r="F133" i="3" s="1"/>
  <c r="F132" i="3" a="1"/>
  <c r="F132" i="3" s="1"/>
  <c r="E132" i="3" a="1"/>
  <c r="E132" i="3" s="1"/>
  <c r="F131" i="3" a="1"/>
  <c r="F131" i="3" s="1"/>
  <c r="E131" i="3" a="1"/>
  <c r="E131" i="3" s="1"/>
  <c r="E130" i="3" a="1"/>
  <c r="E130" i="3" s="1"/>
  <c r="F130" i="3" s="1" a="1"/>
  <c r="F130" i="3" s="1"/>
  <c r="E129" i="3" a="1"/>
  <c r="E129" i="3" s="1"/>
  <c r="F129" i="3" s="1" a="1"/>
  <c r="F129" i="3" s="1"/>
  <c r="F128" i="3" a="1"/>
  <c r="F128" i="3" s="1"/>
  <c r="E128" i="3" a="1"/>
  <c r="E128" i="3" s="1"/>
  <c r="F127" i="3" a="1"/>
  <c r="F127" i="3" s="1"/>
  <c r="E127" i="3" a="1"/>
  <c r="E127" i="3" s="1"/>
  <c r="E126" i="3" a="1"/>
  <c r="E126" i="3" s="1"/>
  <c r="F126" i="3" s="1" a="1"/>
  <c r="F126" i="3" s="1"/>
  <c r="E125" i="3" a="1"/>
  <c r="E125" i="3" s="1"/>
  <c r="F125" i="3" s="1" a="1"/>
  <c r="F125" i="3" s="1"/>
  <c r="F124" i="3" a="1"/>
  <c r="F124" i="3" s="1"/>
  <c r="E124" i="3" a="1"/>
  <c r="E124" i="3" s="1"/>
  <c r="F123" i="3" a="1"/>
  <c r="F123" i="3" s="1"/>
  <c r="E123" i="3" a="1"/>
  <c r="E123" i="3" s="1"/>
  <c r="E122" i="3" a="1"/>
  <c r="E122" i="3" s="1"/>
  <c r="F122" i="3" s="1" a="1"/>
  <c r="F122" i="3" s="1"/>
  <c r="E121" i="3" a="1"/>
  <c r="E121" i="3" s="1"/>
  <c r="F121" i="3" s="1" a="1"/>
  <c r="F121" i="3" s="1"/>
  <c r="F120" i="3" a="1"/>
  <c r="F120" i="3" s="1"/>
  <c r="E120" i="3" a="1"/>
  <c r="E120" i="3" s="1"/>
  <c r="F119" i="3" a="1"/>
  <c r="F119" i="3" s="1"/>
  <c r="E119" i="3" a="1"/>
  <c r="E119" i="3" s="1"/>
  <c r="E118" i="3" a="1"/>
  <c r="E118" i="3" s="1"/>
  <c r="F118" i="3" s="1" a="1"/>
  <c r="F118" i="3" s="1"/>
  <c r="E117" i="3" a="1"/>
  <c r="E117" i="3" s="1"/>
  <c r="F117" i="3" s="1" a="1"/>
  <c r="F117" i="3" s="1"/>
  <c r="F116" i="3" a="1"/>
  <c r="F116" i="3" s="1"/>
  <c r="E116" i="3" a="1"/>
  <c r="E116" i="3" s="1"/>
  <c r="F115" i="3" a="1"/>
  <c r="F115" i="3" s="1"/>
  <c r="E115" i="3" a="1"/>
  <c r="E115" i="3" s="1"/>
  <c r="E114" i="3" a="1"/>
  <c r="E114" i="3" s="1"/>
  <c r="F114" i="3" s="1" a="1"/>
  <c r="F114" i="3" s="1"/>
  <c r="E113" i="3" a="1"/>
  <c r="E113" i="3" s="1"/>
  <c r="F113" i="3" s="1" a="1"/>
  <c r="F113" i="3" s="1"/>
  <c r="F112" i="3" a="1"/>
  <c r="F112" i="3" s="1"/>
  <c r="E112" i="3" a="1"/>
  <c r="E112" i="3" s="1"/>
  <c r="F111" i="3" a="1"/>
  <c r="F111" i="3" s="1"/>
  <c r="E111" i="3" a="1"/>
  <c r="E111" i="3" s="1"/>
  <c r="E110" i="3" a="1"/>
  <c r="E110" i="3" s="1"/>
  <c r="F110" i="3" s="1" a="1"/>
  <c r="F110" i="3" s="1"/>
  <c r="E109" i="3" a="1"/>
  <c r="E109" i="3" s="1"/>
  <c r="F109" i="3" s="1" a="1"/>
  <c r="F109" i="3" s="1"/>
  <c r="F108" i="3" a="1"/>
  <c r="F108" i="3" s="1"/>
  <c r="E108" i="3" a="1"/>
  <c r="E108" i="3" s="1"/>
  <c r="F107" i="3" a="1"/>
  <c r="F107" i="3" s="1"/>
  <c r="E107" i="3" a="1"/>
  <c r="E107" i="3" s="1"/>
  <c r="E106" i="3" a="1"/>
  <c r="E106" i="3" s="1"/>
  <c r="F106" i="3" s="1" a="1"/>
  <c r="F106" i="3" s="1"/>
  <c r="E105" i="3" a="1"/>
  <c r="E105" i="3" s="1"/>
  <c r="F105" i="3" s="1" a="1"/>
  <c r="F105" i="3" s="1"/>
  <c r="F104" i="3" a="1"/>
  <c r="F104" i="3" s="1"/>
  <c r="E104" i="3" a="1"/>
  <c r="E104" i="3" s="1"/>
  <c r="F103" i="3" a="1"/>
  <c r="F103" i="3" s="1"/>
  <c r="E103" i="3" a="1"/>
  <c r="E103" i="3" s="1"/>
  <c r="E102" i="3" a="1"/>
  <c r="E102" i="3" s="1"/>
  <c r="F102" i="3" s="1" a="1"/>
  <c r="F102" i="3" s="1"/>
  <c r="E101" i="3" a="1"/>
  <c r="E101" i="3" s="1"/>
  <c r="F101" i="3" s="1" a="1"/>
  <c r="F101" i="3" s="1"/>
  <c r="F100" i="3" a="1"/>
  <c r="F100" i="3" s="1"/>
  <c r="E100" i="3" a="1"/>
  <c r="E100" i="3" s="1"/>
  <c r="F99" i="3" a="1"/>
  <c r="F99" i="3" s="1"/>
  <c r="E99" i="3" a="1"/>
  <c r="E99" i="3" s="1"/>
  <c r="E98" i="3" a="1"/>
  <c r="E98" i="3" s="1"/>
  <c r="F98" i="3" s="1" a="1"/>
  <c r="F98" i="3" s="1"/>
  <c r="E97" i="3" a="1"/>
  <c r="E97" i="3" s="1"/>
  <c r="F97" i="3" s="1" a="1"/>
  <c r="F97" i="3" s="1"/>
  <c r="F96" i="3" a="1"/>
  <c r="F96" i="3" s="1"/>
  <c r="E96" i="3" a="1"/>
  <c r="E96" i="3" s="1"/>
  <c r="F95" i="3" a="1"/>
  <c r="F95" i="3" s="1"/>
  <c r="E95" i="3" a="1"/>
  <c r="E95" i="3" s="1"/>
  <c r="E94" i="3" a="1"/>
  <c r="E94" i="3" s="1"/>
  <c r="F94" i="3" s="1" a="1"/>
  <c r="F94" i="3" s="1"/>
  <c r="E93" i="3" a="1"/>
  <c r="E93" i="3" s="1"/>
  <c r="F93" i="3" s="1" a="1"/>
  <c r="F93" i="3" s="1"/>
  <c r="F92" i="3" a="1"/>
  <c r="F92" i="3" s="1"/>
  <c r="E92" i="3" a="1"/>
  <c r="E92" i="3" s="1"/>
  <c r="F91" i="3" a="1"/>
  <c r="F91" i="3" s="1"/>
  <c r="E91" i="3" a="1"/>
  <c r="E91" i="3" s="1"/>
  <c r="E90" i="3" a="1"/>
  <c r="E90" i="3" s="1"/>
  <c r="F90" i="3" s="1" a="1"/>
  <c r="F90" i="3" s="1"/>
  <c r="E89" i="3" a="1"/>
  <c r="E89" i="3" s="1"/>
  <c r="F89" i="3" s="1" a="1"/>
  <c r="F89" i="3" s="1"/>
  <c r="F88" i="3" a="1"/>
  <c r="F88" i="3" s="1"/>
  <c r="E88" i="3" a="1"/>
  <c r="E88" i="3" s="1"/>
  <c r="F87" i="3" a="1"/>
  <c r="F87" i="3" s="1"/>
  <c r="E87" i="3" a="1"/>
  <c r="E87" i="3" s="1"/>
  <c r="E86" i="3" a="1"/>
  <c r="E86" i="3" s="1"/>
  <c r="F86" i="3" s="1" a="1"/>
  <c r="F86" i="3" s="1"/>
  <c r="E85" i="3" a="1"/>
  <c r="E85" i="3" s="1"/>
  <c r="F85" i="3" s="1" a="1"/>
  <c r="F85" i="3" s="1"/>
  <c r="F84" i="3" a="1"/>
  <c r="F84" i="3" s="1"/>
  <c r="E84" i="3" a="1"/>
  <c r="E84" i="3" s="1"/>
  <c r="F83" i="3" a="1"/>
  <c r="F83" i="3" s="1"/>
  <c r="E83" i="3" a="1"/>
  <c r="E83" i="3" s="1"/>
  <c r="E82" i="3" a="1"/>
  <c r="E82" i="3" s="1"/>
  <c r="F82" i="3" s="1" a="1"/>
  <c r="F82" i="3" s="1"/>
  <c r="E81" i="3" a="1"/>
  <c r="E81" i="3" s="1"/>
  <c r="F81" i="3" s="1" a="1"/>
  <c r="F81" i="3" s="1"/>
  <c r="F80" i="3" a="1"/>
  <c r="F80" i="3" s="1"/>
  <c r="E80" i="3" a="1"/>
  <c r="E80" i="3" s="1"/>
  <c r="F79" i="3" a="1"/>
  <c r="F79" i="3" s="1"/>
  <c r="E79" i="3" a="1"/>
  <c r="E79" i="3" s="1"/>
  <c r="E78" i="3" a="1"/>
  <c r="E78" i="3" s="1"/>
  <c r="F78" i="3" s="1" a="1"/>
  <c r="F78" i="3" s="1"/>
  <c r="E77" i="3" a="1"/>
  <c r="E77" i="3" s="1"/>
  <c r="F77" i="3" s="1" a="1"/>
  <c r="F77" i="3" s="1"/>
  <c r="F76" i="3" a="1"/>
  <c r="F76" i="3" s="1"/>
  <c r="E76" i="3" a="1"/>
  <c r="E76" i="3" s="1"/>
  <c r="F75" i="3" a="1"/>
  <c r="F75" i="3" s="1"/>
  <c r="E75" i="3" a="1"/>
  <c r="E75" i="3" s="1"/>
  <c r="E74" i="3" a="1"/>
  <c r="E74" i="3" s="1"/>
  <c r="F74" i="3" s="1" a="1"/>
  <c r="F74" i="3" s="1"/>
  <c r="E73" i="3" a="1"/>
  <c r="E73" i="3" s="1"/>
  <c r="F73" i="3" s="1" a="1"/>
  <c r="F73" i="3" s="1"/>
  <c r="F72" i="3" a="1"/>
  <c r="F72" i="3" s="1"/>
  <c r="E72" i="3" a="1"/>
  <c r="E72" i="3" s="1"/>
  <c r="F71" i="3" a="1"/>
  <c r="F71" i="3" s="1"/>
  <c r="E71" i="3" a="1"/>
  <c r="E71" i="3" s="1"/>
  <c r="E70" i="3" a="1"/>
  <c r="E70" i="3" s="1"/>
  <c r="F70" i="3" s="1" a="1"/>
  <c r="F70" i="3" s="1"/>
  <c r="E69" i="3" a="1"/>
  <c r="E69" i="3" s="1"/>
  <c r="F69" i="3" s="1" a="1"/>
  <c r="F69" i="3" s="1"/>
  <c r="F68" i="3" a="1"/>
  <c r="F68" i="3" s="1"/>
  <c r="E68" i="3" a="1"/>
  <c r="E68" i="3" s="1"/>
  <c r="F67" i="3" a="1"/>
  <c r="F67" i="3" s="1"/>
  <c r="E67" i="3" a="1"/>
  <c r="E67" i="3" s="1"/>
  <c r="E66" i="3" a="1"/>
  <c r="E66" i="3" s="1"/>
  <c r="F66" i="3" s="1" a="1"/>
  <c r="F66" i="3" s="1"/>
  <c r="E65" i="3" a="1"/>
  <c r="E65" i="3" s="1"/>
  <c r="F65" i="3" s="1" a="1"/>
  <c r="F65" i="3" s="1"/>
  <c r="F64" i="3" a="1"/>
  <c r="F64" i="3" s="1"/>
  <c r="E64" i="3" a="1"/>
  <c r="E64" i="3" s="1"/>
  <c r="F63" i="3" a="1"/>
  <c r="F63" i="3" s="1"/>
  <c r="E63" i="3" a="1"/>
  <c r="E63" i="3" s="1"/>
  <c r="E62" i="3" a="1"/>
  <c r="E62" i="3" s="1"/>
  <c r="F62" i="3" s="1" a="1"/>
  <c r="F62" i="3" s="1"/>
  <c r="E61" i="3" a="1"/>
  <c r="E61" i="3" s="1"/>
  <c r="F61" i="3" s="1" a="1"/>
  <c r="F61" i="3" s="1"/>
  <c r="F60" i="3" a="1"/>
  <c r="F60" i="3" s="1"/>
  <c r="E60" i="3" a="1"/>
  <c r="E60" i="3" s="1"/>
  <c r="F59" i="3" a="1"/>
  <c r="F59" i="3" s="1"/>
  <c r="E59" i="3" a="1"/>
  <c r="E59" i="3" s="1"/>
  <c r="E58" i="3" a="1"/>
  <c r="E58" i="3" s="1"/>
  <c r="F58" i="3" s="1" a="1"/>
  <c r="F58" i="3" s="1"/>
  <c r="E57" i="3" a="1"/>
  <c r="E57" i="3" s="1"/>
  <c r="F57" i="3" s="1" a="1"/>
  <c r="F57" i="3" s="1"/>
  <c r="F56" i="3" a="1"/>
  <c r="F56" i="3" s="1"/>
  <c r="E56" i="3" a="1"/>
  <c r="E56" i="3" s="1"/>
  <c r="F55" i="3" a="1"/>
  <c r="F55" i="3" s="1"/>
  <c r="E55" i="3" a="1"/>
  <c r="E55" i="3" s="1"/>
  <c r="E54" i="3" a="1"/>
  <c r="E54" i="3" s="1"/>
  <c r="F54" i="3" s="1" a="1"/>
  <c r="F54" i="3" s="1"/>
  <c r="E53" i="3" a="1"/>
  <c r="E53" i="3" s="1"/>
  <c r="F53" i="3" s="1" a="1"/>
  <c r="F53" i="3" s="1"/>
  <c r="F52" i="3" a="1"/>
  <c r="F52" i="3" s="1"/>
  <c r="E52" i="3" a="1"/>
  <c r="E52" i="3" s="1"/>
  <c r="F51" i="3" a="1"/>
  <c r="F51" i="3" s="1"/>
  <c r="E51" i="3" a="1"/>
  <c r="E51" i="3" s="1"/>
  <c r="E50" i="3" a="1"/>
  <c r="E50" i="3" s="1"/>
  <c r="F50" i="3" s="1" a="1"/>
  <c r="F50" i="3" s="1"/>
  <c r="E49" i="3" a="1"/>
  <c r="E49" i="3" s="1"/>
  <c r="F49" i="3" s="1" a="1"/>
  <c r="F49" i="3" s="1"/>
  <c r="F48" i="3" a="1"/>
  <c r="F48" i="3" s="1"/>
  <c r="E48" i="3" a="1"/>
  <c r="E48" i="3" s="1"/>
  <c r="F47" i="3" a="1"/>
  <c r="F47" i="3" s="1"/>
  <c r="E47" i="3" a="1"/>
  <c r="E47" i="3"/>
  <c r="F46" i="3" a="1"/>
  <c r="F46" i="3" s="1"/>
  <c r="E46" i="3" a="1"/>
  <c r="E46" i="3"/>
  <c r="F45" i="3" a="1"/>
  <c r="F45" i="3" s="1"/>
  <c r="E45" i="3" a="1"/>
  <c r="E45" i="3"/>
  <c r="F44" i="3" a="1"/>
  <c r="F44" i="3" s="1"/>
  <c r="E44" i="3" a="1"/>
  <c r="E44" i="3"/>
  <c r="F43" i="3" a="1"/>
  <c r="F43" i="3" s="1"/>
  <c r="E43" i="3" a="1"/>
  <c r="E43" i="3"/>
  <c r="F42" i="3" a="1"/>
  <c r="F42" i="3" s="1"/>
  <c r="E42" i="3" a="1"/>
  <c r="E42" i="3"/>
  <c r="F41" i="3" a="1"/>
  <c r="F41" i="3" s="1"/>
  <c r="E41" i="3" a="1"/>
  <c r="E41" i="3"/>
  <c r="F40" i="3" a="1"/>
  <c r="F40" i="3" s="1"/>
  <c r="E40" i="3" a="1"/>
  <c r="E40" i="3"/>
  <c r="F39" i="3" a="1"/>
  <c r="F39" i="3" s="1"/>
  <c r="E39" i="3" a="1"/>
  <c r="E39" i="3"/>
  <c r="F38" i="3" a="1"/>
  <c r="F38" i="3" s="1"/>
  <c r="E38" i="3" a="1"/>
  <c r="E38" i="3"/>
  <c r="F37" i="3" a="1"/>
  <c r="F37" i="3" s="1"/>
  <c r="E37" i="3" a="1"/>
  <c r="E37" i="3"/>
  <c r="F36" i="3" a="1"/>
  <c r="F36" i="3" s="1"/>
  <c r="E36" i="3" a="1"/>
  <c r="E36" i="3"/>
  <c r="F35" i="3" a="1"/>
  <c r="F35" i="3" s="1"/>
  <c r="E35" i="3" a="1"/>
  <c r="E35" i="3"/>
  <c r="F34" i="3" a="1"/>
  <c r="F34" i="3" s="1"/>
  <c r="E34" i="3" a="1"/>
  <c r="E34" i="3"/>
  <c r="F33" i="3" a="1"/>
  <c r="F33" i="3" s="1"/>
  <c r="E33" i="3" a="1"/>
  <c r="E33" i="3"/>
  <c r="F32" i="3" a="1"/>
  <c r="F32" i="3" s="1"/>
  <c r="E32" i="3" a="1"/>
  <c r="E32" i="3"/>
  <c r="F31" i="3" a="1"/>
  <c r="F31" i="3" s="1"/>
  <c r="E31" i="3" a="1"/>
  <c r="E31" i="3"/>
  <c r="F30" i="3" a="1"/>
  <c r="F30" i="3" s="1"/>
  <c r="E30" i="3" a="1"/>
  <c r="E30" i="3"/>
  <c r="F29" i="3" a="1"/>
  <c r="F29" i="3" s="1"/>
  <c r="E29" i="3" a="1"/>
  <c r="E29" i="3"/>
  <c r="F28" i="3" a="1"/>
  <c r="F28" i="3" s="1"/>
  <c r="E28" i="3" a="1"/>
  <c r="E28" i="3"/>
  <c r="F27" i="3" a="1"/>
  <c r="F27" i="3" s="1"/>
  <c r="E27" i="3" a="1"/>
  <c r="E27" i="3"/>
  <c r="F26" i="3" a="1"/>
  <c r="F26" i="3" s="1"/>
  <c r="E26" i="3" a="1"/>
  <c r="E26" i="3"/>
  <c r="F25" i="3" a="1"/>
  <c r="F25" i="3" s="1"/>
  <c r="E25" i="3" a="1"/>
  <c r="E25" i="3"/>
  <c r="F24" i="3" a="1"/>
  <c r="F24" i="3" s="1"/>
  <c r="E24" i="3" a="1"/>
  <c r="E24" i="3"/>
  <c r="F23" i="3" a="1"/>
  <c r="F23" i="3" s="1"/>
  <c r="E23" i="3" a="1"/>
  <c r="E23" i="3"/>
  <c r="F22" i="3" a="1"/>
  <c r="F22" i="3" s="1"/>
  <c r="E22" i="3" a="1"/>
  <c r="E22" i="3"/>
  <c r="F21" i="3" a="1"/>
  <c r="F21" i="3" s="1"/>
  <c r="E21" i="3" a="1"/>
  <c r="E21" i="3"/>
  <c r="F20" i="3" a="1"/>
  <c r="F20" i="3" s="1"/>
  <c r="E20" i="3" a="1"/>
  <c r="E20" i="3"/>
  <c r="F19" i="3" a="1"/>
  <c r="F19" i="3" s="1"/>
  <c r="E19" i="3" a="1"/>
  <c r="E19" i="3"/>
  <c r="F18" i="3" a="1"/>
  <c r="F18" i="3" s="1"/>
  <c r="E18" i="3" a="1"/>
  <c r="E18" i="3"/>
  <c r="F17" i="3" a="1"/>
  <c r="F17" i="3" s="1"/>
  <c r="E17" i="3" a="1"/>
  <c r="E17" i="3"/>
  <c r="F16" i="3" a="1"/>
  <c r="F16" i="3" s="1"/>
  <c r="E16" i="3" a="1"/>
  <c r="E16" i="3"/>
  <c r="F15" i="3" a="1"/>
  <c r="F15" i="3" s="1"/>
  <c r="E15" i="3" a="1"/>
  <c r="E15" i="3"/>
  <c r="F14" i="3" a="1"/>
  <c r="F14" i="3" s="1"/>
  <c r="E14" i="3" a="1"/>
  <c r="E14" i="3"/>
  <c r="F13" i="3" a="1"/>
  <c r="F13" i="3" s="1"/>
  <c r="E13" i="3" a="1"/>
  <c r="E13" i="3" s="1"/>
  <c r="F12" i="3"/>
  <c r="E12" i="3" a="1"/>
  <c r="E12" i="3" s="1"/>
  <c r="F12" i="3" s="1" a="1"/>
  <c r="E11" i="3" a="1"/>
  <c r="E11" i="3" s="1"/>
  <c r="F11" i="3" s="1" a="1"/>
  <c r="F11" i="3" s="1"/>
  <c r="F10" i="3" a="1"/>
  <c r="F10" i="3" s="1"/>
  <c r="E10" i="3" a="1"/>
  <c r="E10" i="3" s="1"/>
  <c r="F9" i="3" a="1"/>
  <c r="F9" i="3" s="1"/>
  <c r="E9" i="3" a="1"/>
  <c r="E9" i="3" s="1"/>
  <c r="E8" i="3" a="1"/>
  <c r="E8" i="3" s="1"/>
  <c r="F8" i="3" s="1" a="1"/>
  <c r="F8" i="3" s="1"/>
  <c r="E7" i="3" a="1"/>
  <c r="E7" i="3" s="1"/>
  <c r="F7" i="3" s="1" a="1"/>
  <c r="F7" i="3" s="1"/>
  <c r="F6" i="3" a="1"/>
  <c r="F6" i="3" s="1"/>
  <c r="E6" i="3" a="1"/>
  <c r="E6" i="3" s="1"/>
  <c r="F5" i="3" a="1"/>
  <c r="F5" i="3" s="1"/>
  <c r="E5" i="3" a="1"/>
  <c r="E5" i="3" s="1"/>
  <c r="F4" i="3"/>
  <c r="E4" i="3" a="1"/>
  <c r="E4" i="3" s="1"/>
  <c r="F4" i="3" s="1" a="1"/>
  <c r="E3" i="3" a="1"/>
  <c r="E3" i="3" s="1"/>
  <c r="F3" i="3" s="1" a="1"/>
  <c r="F3" i="3" s="1"/>
  <c r="F2" i="3" a="1"/>
  <c r="F2" i="3" s="1"/>
  <c r="E2" i="3" a="1"/>
  <c r="E2" i="3" s="1"/>
  <c r="E292" i="2" a="1"/>
  <c r="E292" i="2" s="1"/>
  <c r="D292" i="2" a="1"/>
  <c r="D292" i="2" s="1"/>
  <c r="E291" i="2" a="1"/>
  <c r="E291" i="2"/>
  <c r="D291" i="2" a="1"/>
  <c r="D291" i="2" s="1"/>
  <c r="E290" i="2" a="1"/>
  <c r="E290" i="2" s="1"/>
  <c r="D290" i="2" a="1"/>
  <c r="D290" i="2" s="1"/>
  <c r="E289" i="2" a="1"/>
  <c r="E289" i="2"/>
  <c r="D289" i="2" a="1"/>
  <c r="D289" i="2" s="1"/>
  <c r="E288" i="2" a="1"/>
  <c r="E288" i="2" s="1"/>
  <c r="D288" i="2" a="1"/>
  <c r="D288" i="2" s="1"/>
  <c r="E287" i="2" a="1"/>
  <c r="E287" i="2"/>
  <c r="D287" i="2" a="1"/>
  <c r="D287" i="2" s="1"/>
  <c r="E286" i="2" a="1"/>
  <c r="E286" i="2" s="1"/>
  <c r="D286" i="2" a="1"/>
  <c r="D286" i="2" s="1"/>
  <c r="E285" i="2" a="1"/>
  <c r="E285" i="2"/>
  <c r="D285" i="2" a="1"/>
  <c r="D285" i="2" s="1"/>
  <c r="E284" i="2" a="1"/>
  <c r="E284" i="2" s="1"/>
  <c r="D284" i="2" a="1"/>
  <c r="D284" i="2" s="1"/>
  <c r="E283" i="2" a="1"/>
  <c r="E283" i="2"/>
  <c r="D283" i="2" a="1"/>
  <c r="D283" i="2" s="1"/>
  <c r="E282" i="2" a="1"/>
  <c r="E282" i="2" s="1"/>
  <c r="D282" i="2" a="1"/>
  <c r="D282" i="2" s="1"/>
  <c r="E281" i="2" a="1"/>
  <c r="E281" i="2"/>
  <c r="D281" i="2" a="1"/>
  <c r="D281" i="2" s="1"/>
  <c r="E280" i="2" a="1"/>
  <c r="E280" i="2" s="1"/>
  <c r="D280" i="2" a="1"/>
  <c r="D280" i="2" s="1"/>
  <c r="E279" i="2" a="1"/>
  <c r="E279" i="2"/>
  <c r="D279" i="2" a="1"/>
  <c r="D279" i="2" s="1"/>
  <c r="E278" i="2" a="1"/>
  <c r="E278" i="2" s="1"/>
  <c r="D278" i="2" a="1"/>
  <c r="D278" i="2" s="1"/>
  <c r="E277" i="2" a="1"/>
  <c r="E277" i="2"/>
  <c r="D277" i="2" a="1"/>
  <c r="D277" i="2" s="1"/>
  <c r="E276" i="2" a="1"/>
  <c r="E276" i="2" s="1"/>
  <c r="D276" i="2" a="1"/>
  <c r="D276" i="2" s="1"/>
  <c r="E275" i="2" a="1"/>
  <c r="E275" i="2"/>
  <c r="D275" i="2" a="1"/>
  <c r="D275" i="2" s="1"/>
  <c r="E274" i="2" a="1"/>
  <c r="E274" i="2" s="1"/>
  <c r="D274" i="2" a="1"/>
  <c r="D274" i="2" s="1"/>
  <c r="E273" i="2" a="1"/>
  <c r="E273" i="2"/>
  <c r="D273" i="2" a="1"/>
  <c r="D273" i="2" s="1"/>
  <c r="E272" i="2" a="1"/>
  <c r="E272" i="2" s="1"/>
  <c r="D272" i="2" a="1"/>
  <c r="D272" i="2" s="1"/>
  <c r="E271" i="2" a="1"/>
  <c r="E271" i="2"/>
  <c r="D271" i="2" a="1"/>
  <c r="D271" i="2" s="1"/>
  <c r="E270" i="2" a="1"/>
  <c r="E270" i="2" s="1"/>
  <c r="D270" i="2" a="1"/>
  <c r="D270" i="2" s="1"/>
  <c r="E269" i="2" a="1"/>
  <c r="E269" i="2"/>
  <c r="D269" i="2" a="1"/>
  <c r="D269" i="2" s="1"/>
  <c r="E268" i="2" a="1"/>
  <c r="E268" i="2" s="1"/>
  <c r="D268" i="2" a="1"/>
  <c r="D268" i="2" s="1"/>
  <c r="E267" i="2" a="1"/>
  <c r="E267" i="2"/>
  <c r="D267" i="2" a="1"/>
  <c r="D267" i="2" s="1"/>
  <c r="E266" i="2" a="1"/>
  <c r="E266" i="2" s="1"/>
  <c r="D266" i="2" a="1"/>
  <c r="D266" i="2" s="1"/>
  <c r="E265" i="2" a="1"/>
  <c r="E265" i="2"/>
  <c r="D265" i="2" a="1"/>
  <c r="D265" i="2" s="1"/>
  <c r="E264" i="2" a="1"/>
  <c r="E264" i="2" s="1"/>
  <c r="D264" i="2" a="1"/>
  <c r="D264" i="2" s="1"/>
  <c r="E263" i="2" a="1"/>
  <c r="E263" i="2"/>
  <c r="D263" i="2" a="1"/>
  <c r="D263" i="2" s="1"/>
  <c r="E262" i="2" a="1"/>
  <c r="E262" i="2" s="1"/>
  <c r="D262" i="2" a="1"/>
  <c r="D262" i="2" s="1"/>
  <c r="E261" i="2" a="1"/>
  <c r="E261" i="2"/>
  <c r="D261" i="2" a="1"/>
  <c r="D261" i="2" s="1"/>
  <c r="E260" i="2" a="1"/>
  <c r="E260" i="2" s="1"/>
  <c r="D260" i="2" a="1"/>
  <c r="D260" i="2" s="1"/>
  <c r="E259" i="2" a="1"/>
  <c r="E259" i="2"/>
  <c r="D259" i="2" a="1"/>
  <c r="D259" i="2" s="1"/>
  <c r="E258" i="2" a="1"/>
  <c r="E258" i="2" s="1"/>
  <c r="D258" i="2" a="1"/>
  <c r="D258" i="2" s="1"/>
  <c r="E257" i="2" a="1"/>
  <c r="E257" i="2"/>
  <c r="D257" i="2" a="1"/>
  <c r="D257" i="2" s="1"/>
  <c r="E256" i="2" a="1"/>
  <c r="E256" i="2" s="1"/>
  <c r="D256" i="2" a="1"/>
  <c r="D256" i="2" s="1"/>
  <c r="E255" i="2" a="1"/>
  <c r="E255" i="2"/>
  <c r="D255" i="2" a="1"/>
  <c r="D255" i="2" s="1"/>
  <c r="E254" i="2" a="1"/>
  <c r="E254" i="2" s="1"/>
  <c r="D254" i="2" a="1"/>
  <c r="D254" i="2" s="1"/>
  <c r="E253" i="2" a="1"/>
  <c r="E253" i="2"/>
  <c r="D253" i="2" a="1"/>
  <c r="D253" i="2" s="1"/>
  <c r="E252" i="2" a="1"/>
  <c r="E252" i="2" s="1"/>
  <c r="D252" i="2" a="1"/>
  <c r="D252" i="2" s="1"/>
  <c r="E251" i="2" a="1"/>
  <c r="E251" i="2"/>
  <c r="D251" i="2" a="1"/>
  <c r="D251" i="2" s="1"/>
  <c r="E250" i="2" a="1"/>
  <c r="E250" i="2" s="1"/>
  <c r="D250" i="2" a="1"/>
  <c r="D250" i="2" s="1"/>
  <c r="E249" i="2" a="1"/>
  <c r="E249" i="2"/>
  <c r="D249" i="2" a="1"/>
  <c r="D249" i="2" s="1"/>
  <c r="E248" i="2" a="1"/>
  <c r="E248" i="2" s="1"/>
  <c r="D248" i="2" a="1"/>
  <c r="D248" i="2" s="1"/>
  <c r="E247" i="2" a="1"/>
  <c r="E247" i="2"/>
  <c r="D247" i="2" a="1"/>
  <c r="D247" i="2" s="1"/>
  <c r="E246" i="2" a="1"/>
  <c r="E246" i="2" s="1"/>
  <c r="D246" i="2" a="1"/>
  <c r="D246" i="2" s="1"/>
  <c r="E245" i="2" a="1"/>
  <c r="E245" i="2"/>
  <c r="D245" i="2" a="1"/>
  <c r="D245" i="2" s="1"/>
  <c r="E244" i="2" a="1"/>
  <c r="E244" i="2" s="1"/>
  <c r="D244" i="2" a="1"/>
  <c r="D244" i="2" s="1"/>
  <c r="E243" i="2" a="1"/>
  <c r="E243" i="2"/>
  <c r="D243" i="2" a="1"/>
  <c r="D243" i="2" s="1"/>
  <c r="E242" i="2" a="1"/>
  <c r="E242" i="2" s="1"/>
  <c r="D242" i="2" a="1"/>
  <c r="D242" i="2" s="1"/>
  <c r="E241" i="2" a="1"/>
  <c r="E241" i="2"/>
  <c r="D241" i="2" a="1"/>
  <c r="D241" i="2" s="1"/>
  <c r="E240" i="2" a="1"/>
  <c r="E240" i="2" s="1"/>
  <c r="D240" i="2" a="1"/>
  <c r="D240" i="2" s="1"/>
  <c r="E239" i="2" a="1"/>
  <c r="E239" i="2"/>
  <c r="D239" i="2" a="1"/>
  <c r="D239" i="2" s="1"/>
  <c r="E238" i="2" a="1"/>
  <c r="E238" i="2" s="1"/>
  <c r="D238" i="2" a="1"/>
  <c r="D238" i="2" s="1"/>
  <c r="E237" i="2" a="1"/>
  <c r="E237" i="2"/>
  <c r="D237" i="2" a="1"/>
  <c r="D237" i="2" s="1"/>
  <c r="E236" i="2" a="1"/>
  <c r="E236" i="2" s="1"/>
  <c r="D236" i="2" a="1"/>
  <c r="D236" i="2" s="1"/>
  <c r="E235" i="2" a="1"/>
  <c r="E235" i="2"/>
  <c r="D235" i="2" a="1"/>
  <c r="D235" i="2" s="1"/>
  <c r="E234" i="2" a="1"/>
  <c r="E234" i="2" s="1"/>
  <c r="D234" i="2" a="1"/>
  <c r="D234" i="2" s="1"/>
  <c r="E233" i="2" a="1"/>
  <c r="E233" i="2"/>
  <c r="D233" i="2" a="1"/>
  <c r="D233" i="2" s="1"/>
  <c r="E232" i="2" a="1"/>
  <c r="E232" i="2" s="1"/>
  <c r="D232" i="2" a="1"/>
  <c r="D232" i="2" s="1"/>
  <c r="E231" i="2" a="1"/>
  <c r="E231" i="2"/>
  <c r="D231" i="2" a="1"/>
  <c r="D231" i="2" s="1"/>
  <c r="E230" i="2" a="1"/>
  <c r="E230" i="2" s="1"/>
  <c r="D230" i="2" a="1"/>
  <c r="D230" i="2" s="1"/>
  <c r="E229" i="2" a="1"/>
  <c r="E229" i="2"/>
  <c r="D229" i="2" a="1"/>
  <c r="D229" i="2" s="1"/>
  <c r="E228" i="2" a="1"/>
  <c r="E228" i="2" s="1"/>
  <c r="D228" i="2" a="1"/>
  <c r="D228" i="2" s="1"/>
  <c r="E227" i="2" a="1"/>
  <c r="E227" i="2"/>
  <c r="D227" i="2" a="1"/>
  <c r="D227" i="2" s="1"/>
  <c r="E226" i="2" a="1"/>
  <c r="E226" i="2" s="1"/>
  <c r="D226" i="2" a="1"/>
  <c r="D226" i="2" s="1"/>
  <c r="E225" i="2" a="1"/>
  <c r="E225" i="2"/>
  <c r="D225" i="2" a="1"/>
  <c r="D225" i="2" s="1"/>
  <c r="E224" i="2" a="1"/>
  <c r="E224" i="2" s="1"/>
  <c r="D224" i="2" a="1"/>
  <c r="D224" i="2" s="1"/>
  <c r="E223" i="2" a="1"/>
  <c r="E223" i="2"/>
  <c r="D223" i="2" a="1"/>
  <c r="D223" i="2" s="1"/>
  <c r="E222" i="2" a="1"/>
  <c r="E222" i="2" s="1"/>
  <c r="D222" i="2" a="1"/>
  <c r="D222" i="2" s="1"/>
  <c r="E221" i="2" a="1"/>
  <c r="E221" i="2"/>
  <c r="D221" i="2" a="1"/>
  <c r="D221" i="2" s="1"/>
  <c r="E220" i="2" a="1"/>
  <c r="E220" i="2" s="1"/>
  <c r="D220" i="2" a="1"/>
  <c r="D220" i="2" s="1"/>
  <c r="E219" i="2" a="1"/>
  <c r="E219" i="2"/>
  <c r="D219" i="2" a="1"/>
  <c r="D219" i="2" s="1"/>
  <c r="E218" i="2" a="1"/>
  <c r="E218" i="2" s="1"/>
  <c r="D218" i="2" a="1"/>
  <c r="D218" i="2" s="1"/>
  <c r="E217" i="2" a="1"/>
  <c r="E217" i="2"/>
  <c r="D217" i="2" a="1"/>
  <c r="D217" i="2" s="1"/>
  <c r="E216" i="2" a="1"/>
  <c r="E216" i="2" s="1"/>
  <c r="D216" i="2" a="1"/>
  <c r="D216" i="2" s="1"/>
  <c r="E215" i="2" a="1"/>
  <c r="E215" i="2"/>
  <c r="D215" i="2" a="1"/>
  <c r="D215" i="2" s="1"/>
  <c r="E214" i="2" a="1"/>
  <c r="E214" i="2" s="1"/>
  <c r="D214" i="2" a="1"/>
  <c r="D214" i="2" s="1"/>
  <c r="E213" i="2" a="1"/>
  <c r="E213" i="2"/>
  <c r="D213" i="2" a="1"/>
  <c r="D213" i="2" s="1"/>
  <c r="E212" i="2" a="1"/>
  <c r="E212" i="2" s="1"/>
  <c r="D212" i="2" a="1"/>
  <c r="D212" i="2" s="1"/>
  <c r="E211" i="2" a="1"/>
  <c r="E211" i="2"/>
  <c r="D211" i="2" a="1"/>
  <c r="D211" i="2" s="1"/>
  <c r="E210" i="2" a="1"/>
  <c r="E210" i="2" s="1"/>
  <c r="D210" i="2" a="1"/>
  <c r="D210" i="2"/>
  <c r="E209" i="2" a="1"/>
  <c r="E209" i="2" s="1"/>
  <c r="D209" i="2" a="1"/>
  <c r="D209" i="2" s="1"/>
  <c r="E208" i="2" a="1"/>
  <c r="E208" i="2" s="1"/>
  <c r="D208" i="2" a="1"/>
  <c r="D208" i="2"/>
  <c r="E207" i="2" a="1"/>
  <c r="E207" i="2" s="1"/>
  <c r="D207" i="2" a="1"/>
  <c r="D207" i="2"/>
  <c r="E206" i="2" a="1"/>
  <c r="E206" i="2" s="1"/>
  <c r="D206" i="2" a="1"/>
  <c r="D206" i="2"/>
  <c r="E205" i="2" a="1"/>
  <c r="E205" i="2" s="1"/>
  <c r="D205" i="2" a="1"/>
  <c r="D205" i="2" s="1"/>
  <c r="E204" i="2" a="1"/>
  <c r="E204" i="2" s="1"/>
  <c r="D204" i="2" a="1"/>
  <c r="D204" i="2"/>
  <c r="E203" i="2" a="1"/>
  <c r="E203" i="2" s="1"/>
  <c r="D203" i="2" a="1"/>
  <c r="D203" i="2"/>
  <c r="E202" i="2" a="1"/>
  <c r="E202" i="2" s="1"/>
  <c r="D202" i="2" a="1"/>
  <c r="D202" i="2"/>
  <c r="E201" i="2" a="1"/>
  <c r="E201" i="2" s="1"/>
  <c r="D201" i="2" a="1"/>
  <c r="D201" i="2" s="1"/>
  <c r="E200" i="2" a="1"/>
  <c r="E200" i="2" s="1"/>
  <c r="D200" i="2" a="1"/>
  <c r="D200" i="2"/>
  <c r="E199" i="2" a="1"/>
  <c r="E199" i="2" s="1"/>
  <c r="D199" i="2" a="1"/>
  <c r="D199" i="2"/>
  <c r="E198" i="2" a="1"/>
  <c r="E198" i="2" s="1"/>
  <c r="D198" i="2" a="1"/>
  <c r="D198" i="2"/>
  <c r="E197" i="2" a="1"/>
  <c r="E197" i="2" s="1"/>
  <c r="D197" i="2" a="1"/>
  <c r="D197" i="2" s="1"/>
  <c r="E196" i="2" a="1"/>
  <c r="E196" i="2" s="1"/>
  <c r="D196" i="2" a="1"/>
  <c r="D196" i="2"/>
  <c r="E195" i="2" a="1"/>
  <c r="E195" i="2" s="1"/>
  <c r="D195" i="2" a="1"/>
  <c r="D195" i="2"/>
  <c r="E194" i="2" a="1"/>
  <c r="E194" i="2" s="1"/>
  <c r="D194" i="2" a="1"/>
  <c r="D194" i="2"/>
  <c r="E193" i="2" a="1"/>
  <c r="E193" i="2" s="1"/>
  <c r="D193" i="2" a="1"/>
  <c r="D193" i="2" s="1"/>
  <c r="E192" i="2" a="1"/>
  <c r="E192" i="2" s="1"/>
  <c r="D192" i="2" a="1"/>
  <c r="D192" i="2"/>
  <c r="E191" i="2" a="1"/>
  <c r="E191" i="2" s="1"/>
  <c r="D191" i="2" a="1"/>
  <c r="D191" i="2"/>
  <c r="E190" i="2" a="1"/>
  <c r="E190" i="2" s="1"/>
  <c r="D190" i="2" a="1"/>
  <c r="D190" i="2"/>
  <c r="E189" i="2" a="1"/>
  <c r="E189" i="2" s="1"/>
  <c r="D189" i="2" a="1"/>
  <c r="D189" i="2" s="1"/>
  <c r="E188" i="2" a="1"/>
  <c r="E188" i="2" s="1"/>
  <c r="D188" i="2" a="1"/>
  <c r="D188" i="2"/>
  <c r="E187" i="2" a="1"/>
  <c r="E187" i="2" s="1"/>
  <c r="D187" i="2" a="1"/>
  <c r="D187" i="2"/>
  <c r="E186" i="2" a="1"/>
  <c r="E186" i="2" s="1"/>
  <c r="D186" i="2" a="1"/>
  <c r="D186" i="2"/>
  <c r="E185" i="2" a="1"/>
  <c r="E185" i="2" s="1"/>
  <c r="D185" i="2" a="1"/>
  <c r="D185" i="2" s="1"/>
  <c r="E184" i="2" a="1"/>
  <c r="E184" i="2" s="1"/>
  <c r="D184" i="2" a="1"/>
  <c r="D184" i="2"/>
  <c r="E183" i="2" a="1"/>
  <c r="E183" i="2" s="1"/>
  <c r="D183" i="2" a="1"/>
  <c r="D183" i="2"/>
  <c r="E182" i="2" a="1"/>
  <c r="E182" i="2" s="1"/>
  <c r="D182" i="2" a="1"/>
  <c r="D182" i="2"/>
  <c r="E181" i="2" a="1"/>
  <c r="E181" i="2" s="1"/>
  <c r="D181" i="2" a="1"/>
  <c r="D181" i="2" s="1"/>
  <c r="E180" i="2" a="1"/>
  <c r="E180" i="2" s="1"/>
  <c r="D180" i="2" a="1"/>
  <c r="D180" i="2"/>
  <c r="E179" i="2" a="1"/>
  <c r="E179" i="2"/>
  <c r="D179" i="2" a="1"/>
  <c r="D179" i="2"/>
  <c r="E178" i="2" a="1"/>
  <c r="E178" i="2" s="1"/>
  <c r="D178" i="2" a="1"/>
  <c r="D178" i="2"/>
  <c r="E177" i="2" a="1"/>
  <c r="E177" i="2" s="1"/>
  <c r="D177" i="2" a="1"/>
  <c r="D177" i="2"/>
  <c r="E176" i="2" a="1"/>
  <c r="E176" i="2" s="1"/>
  <c r="D176" i="2" a="1"/>
  <c r="D176" i="2"/>
  <c r="E175" i="2" a="1"/>
  <c r="E175" i="2" s="1"/>
  <c r="D175" i="2" a="1"/>
  <c r="D175" i="2"/>
  <c r="E174" i="2" a="1"/>
  <c r="E174" i="2" s="1"/>
  <c r="D174" i="2" a="1"/>
  <c r="D174" i="2"/>
  <c r="E173" i="2" a="1"/>
  <c r="E173" i="2" s="1"/>
  <c r="D173" i="2" a="1"/>
  <c r="D173" i="2"/>
  <c r="E172" i="2" a="1"/>
  <c r="E172" i="2" s="1"/>
  <c r="D172" i="2" a="1"/>
  <c r="D172" i="2"/>
  <c r="E171" i="2" a="1"/>
  <c r="E171" i="2" s="1"/>
  <c r="D171" i="2" a="1"/>
  <c r="D171" i="2"/>
  <c r="E170" i="2" a="1"/>
  <c r="E170" i="2" s="1"/>
  <c r="D170" i="2" a="1"/>
  <c r="D170" i="2"/>
  <c r="E169" i="2" a="1"/>
  <c r="E169" i="2" s="1"/>
  <c r="D169" i="2" a="1"/>
  <c r="D169" i="2"/>
  <c r="E168" i="2" a="1"/>
  <c r="E168" i="2" s="1"/>
  <c r="D168" i="2" a="1"/>
  <c r="D168" i="2"/>
  <c r="E167" i="2" a="1"/>
  <c r="E167" i="2" s="1"/>
  <c r="D167" i="2" a="1"/>
  <c r="D167" i="2"/>
  <c r="E166" i="2" a="1"/>
  <c r="E166" i="2" s="1"/>
  <c r="D166" i="2" a="1"/>
  <c r="D166" i="2"/>
  <c r="E165" i="2" a="1"/>
  <c r="E165" i="2" s="1"/>
  <c r="D165" i="2" a="1"/>
  <c r="D165" i="2"/>
  <c r="E164" i="2" a="1"/>
  <c r="E164" i="2" s="1"/>
  <c r="D164" i="2" a="1"/>
  <c r="D164" i="2"/>
  <c r="E163" i="2" a="1"/>
  <c r="E163" i="2" s="1"/>
  <c r="D163" i="2" a="1"/>
  <c r="D163" i="2"/>
  <c r="E162" i="2" a="1"/>
  <c r="E162" i="2" s="1"/>
  <c r="D162" i="2" a="1"/>
  <c r="D162" i="2"/>
  <c r="E161" i="2" a="1"/>
  <c r="E161" i="2" s="1"/>
  <c r="D161" i="2" a="1"/>
  <c r="D161" i="2"/>
  <c r="E160" i="2" a="1"/>
  <c r="E160" i="2" s="1"/>
  <c r="D160" i="2" a="1"/>
  <c r="D160" i="2"/>
  <c r="E159" i="2" a="1"/>
  <c r="E159" i="2" s="1"/>
  <c r="D159" i="2" a="1"/>
  <c r="D159" i="2"/>
  <c r="E158" i="2" a="1"/>
  <c r="E158" i="2" s="1"/>
  <c r="D158" i="2" a="1"/>
  <c r="D158" i="2"/>
  <c r="E157" i="2" a="1"/>
  <c r="E157" i="2" s="1"/>
  <c r="D157" i="2" a="1"/>
  <c r="D157" i="2"/>
  <c r="E156" i="2" a="1"/>
  <c r="E156" i="2" s="1"/>
  <c r="D156" i="2" a="1"/>
  <c r="D156" i="2"/>
  <c r="E155" i="2" a="1"/>
  <c r="E155" i="2" s="1"/>
  <c r="D155" i="2" a="1"/>
  <c r="D155" i="2"/>
  <c r="E154" i="2" a="1"/>
  <c r="E154" i="2" s="1"/>
  <c r="D154" i="2" a="1"/>
  <c r="D154" i="2"/>
  <c r="E153" i="2" a="1"/>
  <c r="E153" i="2" s="1"/>
  <c r="D153" i="2" a="1"/>
  <c r="D153" i="2"/>
  <c r="E152" i="2" a="1"/>
  <c r="E152" i="2" s="1"/>
  <c r="D152" i="2" a="1"/>
  <c r="D152" i="2"/>
  <c r="E151" i="2" a="1"/>
  <c r="E151" i="2" s="1"/>
  <c r="D151" i="2" a="1"/>
  <c r="D151" i="2"/>
  <c r="E150" i="2" a="1"/>
  <c r="E150" i="2" s="1"/>
  <c r="D150" i="2" a="1"/>
  <c r="D150" i="2"/>
  <c r="E149" i="2" a="1"/>
  <c r="E149" i="2" s="1"/>
  <c r="D149" i="2" a="1"/>
  <c r="D149" i="2"/>
  <c r="E148" i="2" a="1"/>
  <c r="E148" i="2" s="1"/>
  <c r="D148" i="2" a="1"/>
  <c r="D148" i="2"/>
  <c r="E147" i="2" a="1"/>
  <c r="E147" i="2" s="1"/>
  <c r="C13" i="1" s="1" a="1"/>
  <c r="C13" i="1" s="1"/>
  <c r="D147" i="2" a="1"/>
  <c r="D147" i="2"/>
  <c r="E146" i="2" a="1"/>
  <c r="E146" i="2" s="1"/>
  <c r="D146" i="2" a="1"/>
  <c r="D146" i="2"/>
  <c r="E145" i="2" a="1"/>
  <c r="E145" i="2" s="1"/>
  <c r="D145" i="2" a="1"/>
  <c r="D145" i="2"/>
  <c r="E144" i="2" a="1"/>
  <c r="E144" i="2" s="1"/>
  <c r="D144" i="2" a="1"/>
  <c r="D144" i="2"/>
  <c r="E143" i="2" a="1"/>
  <c r="E143" i="2" s="1"/>
  <c r="D143" i="2" a="1"/>
  <c r="D143" i="2"/>
  <c r="E142" i="2" a="1"/>
  <c r="E142" i="2" s="1"/>
  <c r="D142" i="2" a="1"/>
  <c r="D142" i="2"/>
  <c r="E141" i="2" a="1"/>
  <c r="E141" i="2" s="1"/>
  <c r="D141" i="2" a="1"/>
  <c r="D141" i="2"/>
  <c r="E140" i="2" a="1"/>
  <c r="E140" i="2" s="1"/>
  <c r="D140" i="2" a="1"/>
  <c r="D140" i="2"/>
  <c r="E139" i="2" a="1"/>
  <c r="E139" i="2" s="1"/>
  <c r="D139" i="2" a="1"/>
  <c r="D139" i="2"/>
  <c r="E138" i="2" a="1"/>
  <c r="E138" i="2" s="1"/>
  <c r="D138" i="2" a="1"/>
  <c r="D138" i="2"/>
  <c r="E137" i="2" a="1"/>
  <c r="E137" i="2" s="1"/>
  <c r="D137" i="2" a="1"/>
  <c r="D137" i="2"/>
  <c r="E136" i="2" a="1"/>
  <c r="E136" i="2" s="1"/>
  <c r="D136" i="2" a="1"/>
  <c r="D136" i="2"/>
  <c r="E135" i="2" a="1"/>
  <c r="E135" i="2" s="1"/>
  <c r="D135" i="2" a="1"/>
  <c r="D135" i="2" s="1"/>
  <c r="E134" i="2" a="1"/>
  <c r="E134" i="2" s="1"/>
  <c r="D134" i="2" a="1"/>
  <c r="D134" i="2" s="1"/>
  <c r="E133" i="2" a="1"/>
  <c r="E133" i="2" s="1"/>
  <c r="D133" i="2" a="1"/>
  <c r="D133" i="2" s="1"/>
  <c r="E132" i="2" a="1"/>
  <c r="E132" i="2" s="1"/>
  <c r="D132" i="2" a="1"/>
  <c r="D132" i="2" s="1"/>
  <c r="E131" i="2" a="1"/>
  <c r="E131" i="2" s="1"/>
  <c r="D131" i="2" a="1"/>
  <c r="D131" i="2" s="1"/>
  <c r="E130" i="2" a="1"/>
  <c r="E130" i="2" s="1"/>
  <c r="D130" i="2" a="1"/>
  <c r="D130" i="2" s="1"/>
  <c r="E129" i="2" a="1"/>
  <c r="E129" i="2" s="1"/>
  <c r="D129" i="2" a="1"/>
  <c r="D129" i="2" s="1"/>
  <c r="E128" i="2" a="1"/>
  <c r="E128" i="2" s="1"/>
  <c r="D128" i="2" a="1"/>
  <c r="D128" i="2" s="1"/>
  <c r="E127" i="2" a="1"/>
  <c r="E127" i="2" s="1"/>
  <c r="D127" i="2" a="1"/>
  <c r="D127" i="2" s="1"/>
  <c r="E126" i="2" a="1"/>
  <c r="E126" i="2" s="1"/>
  <c r="D126" i="2" a="1"/>
  <c r="D126" i="2" s="1"/>
  <c r="E125" i="2" a="1"/>
  <c r="E125" i="2" s="1"/>
  <c r="D125" i="2" a="1"/>
  <c r="D125" i="2" s="1"/>
  <c r="E124" i="2" a="1"/>
  <c r="E124" i="2" s="1"/>
  <c r="D124" i="2" a="1"/>
  <c r="D124" i="2" s="1"/>
  <c r="E123" i="2" a="1"/>
  <c r="E123" i="2" s="1"/>
  <c r="D123" i="2" a="1"/>
  <c r="D123" i="2" s="1"/>
  <c r="E122" i="2" a="1"/>
  <c r="E122" i="2" s="1"/>
  <c r="D122" i="2" a="1"/>
  <c r="D122" i="2" s="1"/>
  <c r="E121" i="2" a="1"/>
  <c r="E121" i="2" s="1"/>
  <c r="D121" i="2" a="1"/>
  <c r="D121" i="2" s="1"/>
  <c r="E120" i="2" a="1"/>
  <c r="E120" i="2" s="1"/>
  <c r="D120" i="2" a="1"/>
  <c r="D120" i="2" s="1"/>
  <c r="E119" i="2" a="1"/>
  <c r="E119" i="2" s="1"/>
  <c r="D119" i="2" a="1"/>
  <c r="D119" i="2" s="1"/>
  <c r="E118" i="2" a="1"/>
  <c r="E118" i="2" s="1"/>
  <c r="D118" i="2" a="1"/>
  <c r="D118" i="2" s="1"/>
  <c r="E117" i="2" a="1"/>
  <c r="E117" i="2" s="1"/>
  <c r="D117" i="2" a="1"/>
  <c r="D117" i="2" s="1"/>
  <c r="E116" i="2" a="1"/>
  <c r="E116" i="2" s="1"/>
  <c r="D116" i="2" a="1"/>
  <c r="D116" i="2" s="1"/>
  <c r="E115" i="2" a="1"/>
  <c r="E115" i="2" s="1"/>
  <c r="D115" i="2" a="1"/>
  <c r="D115" i="2" s="1"/>
  <c r="E114" i="2" a="1"/>
  <c r="E114" i="2" s="1"/>
  <c r="D114" i="2" a="1"/>
  <c r="D114" i="2" s="1"/>
  <c r="E113" i="2" a="1"/>
  <c r="E113" i="2" s="1"/>
  <c r="D113" i="2" a="1"/>
  <c r="D113" i="2" s="1"/>
  <c r="E112" i="2" a="1"/>
  <c r="E112" i="2" s="1"/>
  <c r="D112" i="2" a="1"/>
  <c r="D112" i="2" s="1"/>
  <c r="E111" i="2" a="1"/>
  <c r="E111" i="2" s="1"/>
  <c r="D111" i="2" a="1"/>
  <c r="D111" i="2" s="1"/>
  <c r="E110" i="2" a="1"/>
  <c r="E110" i="2" s="1"/>
  <c r="D110" i="2" a="1"/>
  <c r="D110" i="2" s="1"/>
  <c r="E109" i="2" a="1"/>
  <c r="E109" i="2" s="1"/>
  <c r="D109" i="2" a="1"/>
  <c r="D109" i="2" s="1"/>
  <c r="E108" i="2" a="1"/>
  <c r="E108" i="2" s="1"/>
  <c r="D108" i="2" a="1"/>
  <c r="D108" i="2" s="1"/>
  <c r="E107" i="2" a="1"/>
  <c r="E107" i="2" s="1"/>
  <c r="D107" i="2" a="1"/>
  <c r="D107" i="2" s="1"/>
  <c r="E106" i="2" a="1"/>
  <c r="E106" i="2" s="1"/>
  <c r="D106" i="2" a="1"/>
  <c r="D106" i="2" s="1"/>
  <c r="E105" i="2" a="1"/>
  <c r="E105" i="2" s="1"/>
  <c r="D105" i="2" a="1"/>
  <c r="D105" i="2" s="1"/>
  <c r="E104" i="2" a="1"/>
  <c r="E104" i="2" s="1"/>
  <c r="D104" i="2" a="1"/>
  <c r="D104" i="2" s="1"/>
  <c r="E103" i="2" a="1"/>
  <c r="E103" i="2" s="1"/>
  <c r="D103" i="2" a="1"/>
  <c r="D103" i="2" s="1"/>
  <c r="E102" i="2" a="1"/>
  <c r="E102" i="2" s="1"/>
  <c r="D102" i="2" a="1"/>
  <c r="D102" i="2" s="1"/>
  <c r="E101" i="2" a="1"/>
  <c r="E101" i="2" s="1"/>
  <c r="D101" i="2" a="1"/>
  <c r="D101" i="2" s="1"/>
  <c r="E100" i="2" a="1"/>
  <c r="E100" i="2" s="1"/>
  <c r="D100" i="2" a="1"/>
  <c r="D100" i="2" s="1"/>
  <c r="E99" i="2" a="1"/>
  <c r="E99" i="2" s="1"/>
  <c r="D99" i="2" a="1"/>
  <c r="D99" i="2" s="1"/>
  <c r="E98" i="2" a="1"/>
  <c r="E98" i="2" s="1"/>
  <c r="D98" i="2" a="1"/>
  <c r="D98" i="2" s="1"/>
  <c r="E97" i="2" a="1"/>
  <c r="E97" i="2" s="1"/>
  <c r="D97" i="2" a="1"/>
  <c r="D97" i="2" s="1"/>
  <c r="E96" i="2" a="1"/>
  <c r="E96" i="2" s="1"/>
  <c r="D96" i="2" a="1"/>
  <c r="D96" i="2" s="1"/>
  <c r="E95" i="2" a="1"/>
  <c r="E95" i="2" s="1"/>
  <c r="D95" i="2" a="1"/>
  <c r="D95" i="2" s="1"/>
  <c r="E94" i="2" a="1"/>
  <c r="E94" i="2" s="1"/>
  <c r="D94" i="2" a="1"/>
  <c r="D94" i="2" s="1"/>
  <c r="E93" i="2" a="1"/>
  <c r="E93" i="2" s="1"/>
  <c r="D93" i="2" a="1"/>
  <c r="D93" i="2" s="1"/>
  <c r="E92" i="2" a="1"/>
  <c r="E92" i="2" s="1"/>
  <c r="D92" i="2" a="1"/>
  <c r="D92" i="2" s="1"/>
  <c r="E91" i="2" a="1"/>
  <c r="E91" i="2" s="1"/>
  <c r="D91" i="2" a="1"/>
  <c r="D91" i="2" s="1"/>
  <c r="E90" i="2" a="1"/>
  <c r="E90" i="2" s="1"/>
  <c r="D90" i="2" a="1"/>
  <c r="D90" i="2" s="1"/>
  <c r="E89" i="2" a="1"/>
  <c r="E89" i="2" s="1"/>
  <c r="D89" i="2" a="1"/>
  <c r="D89" i="2" s="1"/>
  <c r="E88" i="2" a="1"/>
  <c r="E88" i="2" s="1"/>
  <c r="D88" i="2" a="1"/>
  <c r="D88" i="2" s="1"/>
  <c r="E87" i="2" a="1"/>
  <c r="E87" i="2" s="1"/>
  <c r="D87" i="2" a="1"/>
  <c r="D87" i="2" s="1"/>
  <c r="E86" i="2" a="1"/>
  <c r="E86" i="2" s="1"/>
  <c r="D86" i="2" a="1"/>
  <c r="D86" i="2" s="1"/>
  <c r="E85" i="2" a="1"/>
  <c r="E85" i="2" s="1"/>
  <c r="D85" i="2" a="1"/>
  <c r="D85" i="2" s="1"/>
  <c r="E84" i="2" a="1"/>
  <c r="E84" i="2" s="1"/>
  <c r="D84" i="2" a="1"/>
  <c r="D84" i="2" s="1"/>
  <c r="E83" i="2" a="1"/>
  <c r="E83" i="2" s="1"/>
  <c r="D83" i="2" a="1"/>
  <c r="D83" i="2" s="1"/>
  <c r="E82" i="2" a="1"/>
  <c r="E82" i="2" s="1"/>
  <c r="D82" i="2" a="1"/>
  <c r="D82" i="2" s="1"/>
  <c r="E81" i="2" a="1"/>
  <c r="E81" i="2" s="1"/>
  <c r="D81" i="2" a="1"/>
  <c r="D81" i="2" s="1"/>
  <c r="E80" i="2" a="1"/>
  <c r="E80" i="2" s="1"/>
  <c r="D80" i="2" a="1"/>
  <c r="D80" i="2" s="1"/>
  <c r="E79" i="2" a="1"/>
  <c r="E79" i="2" s="1"/>
  <c r="D79" i="2" a="1"/>
  <c r="D79" i="2" s="1"/>
  <c r="E78" i="2" a="1"/>
  <c r="E78" i="2" s="1"/>
  <c r="D78" i="2" a="1"/>
  <c r="D78" i="2" s="1"/>
  <c r="E77" i="2" a="1"/>
  <c r="E77" i="2" s="1"/>
  <c r="D77" i="2" a="1"/>
  <c r="D77" i="2" s="1"/>
  <c r="E76" i="2" a="1"/>
  <c r="E76" i="2" s="1"/>
  <c r="D76" i="2" a="1"/>
  <c r="D76" i="2" s="1"/>
  <c r="E75" i="2" a="1"/>
  <c r="E75" i="2" s="1"/>
  <c r="D75" i="2" a="1"/>
  <c r="D75" i="2" s="1"/>
  <c r="E74" i="2" a="1"/>
  <c r="E74" i="2" s="1"/>
  <c r="D74" i="2" a="1"/>
  <c r="D74" i="2" s="1"/>
  <c r="E73" i="2" a="1"/>
  <c r="E73" i="2" s="1"/>
  <c r="D73" i="2" a="1"/>
  <c r="D73" i="2" s="1"/>
  <c r="E72" i="2" a="1"/>
  <c r="E72" i="2" s="1"/>
  <c r="D72" i="2" a="1"/>
  <c r="D72" i="2" s="1"/>
  <c r="E71" i="2" a="1"/>
  <c r="E71" i="2" s="1"/>
  <c r="D71" i="2" a="1"/>
  <c r="D71" i="2" s="1"/>
  <c r="E70" i="2" a="1"/>
  <c r="E70" i="2" s="1"/>
  <c r="D70" i="2" a="1"/>
  <c r="D70" i="2" s="1"/>
  <c r="E69" i="2" a="1"/>
  <c r="E69" i="2" s="1"/>
  <c r="D69" i="2" a="1"/>
  <c r="D69" i="2" s="1"/>
  <c r="E68" i="2" a="1"/>
  <c r="E68" i="2" s="1"/>
  <c r="D68" i="2" a="1"/>
  <c r="D68" i="2" s="1"/>
  <c r="O67" i="2"/>
  <c r="E67" i="2" a="1"/>
  <c r="E67" i="2"/>
  <c r="D67" i="2" a="1"/>
  <c r="D67" i="2"/>
  <c r="E66" i="2" a="1"/>
  <c r="E66" i="2"/>
  <c r="D66" i="2" a="1"/>
  <c r="D66" i="2"/>
  <c r="E65" i="2" a="1"/>
  <c r="E65" i="2"/>
  <c r="D65" i="2" a="1"/>
  <c r="D65" i="2"/>
  <c r="E64" i="2" a="1"/>
  <c r="E64" i="2"/>
  <c r="D64" i="2" a="1"/>
  <c r="D64" i="2"/>
  <c r="E63" i="2" a="1"/>
  <c r="E63" i="2"/>
  <c r="D63" i="2" a="1"/>
  <c r="D63" i="2"/>
  <c r="E62" i="2" a="1"/>
  <c r="E62" i="2"/>
  <c r="D62" i="2" a="1"/>
  <c r="D62" i="2"/>
  <c r="E61" i="2" a="1"/>
  <c r="E61" i="2"/>
  <c r="D61" i="2" a="1"/>
  <c r="D61" i="2"/>
  <c r="E60" i="2" a="1"/>
  <c r="E60" i="2"/>
  <c r="D60" i="2" a="1"/>
  <c r="D60" i="2"/>
  <c r="E59" i="2" a="1"/>
  <c r="E59" i="2"/>
  <c r="D59" i="2" a="1"/>
  <c r="D59" i="2"/>
  <c r="E58" i="2" a="1"/>
  <c r="E58" i="2"/>
  <c r="D58" i="2" a="1"/>
  <c r="D58" i="2"/>
  <c r="E57" i="2" a="1"/>
  <c r="E57" i="2"/>
  <c r="D57" i="2" a="1"/>
  <c r="D57" i="2"/>
  <c r="E56" i="2" a="1"/>
  <c r="E56" i="2"/>
  <c r="D56" i="2" a="1"/>
  <c r="D56" i="2"/>
  <c r="E55" i="2" a="1"/>
  <c r="E55" i="2"/>
  <c r="D55" i="2" a="1"/>
  <c r="D55" i="2"/>
  <c r="E54" i="2" a="1"/>
  <c r="E54" i="2"/>
  <c r="D54" i="2" a="1"/>
  <c r="D54" i="2"/>
  <c r="E53" i="2" a="1"/>
  <c r="E53" i="2"/>
  <c r="D53" i="2" a="1"/>
  <c r="D53" i="2"/>
  <c r="E52" i="2" a="1"/>
  <c r="E52" i="2"/>
  <c r="D52" i="2" a="1"/>
  <c r="D52" i="2"/>
  <c r="E51" i="2" a="1"/>
  <c r="E51" i="2"/>
  <c r="D51" i="2" a="1"/>
  <c r="D51" i="2"/>
  <c r="E50" i="2" a="1"/>
  <c r="E50" i="2"/>
  <c r="D50" i="2" a="1"/>
  <c r="D50" i="2"/>
  <c r="E49" i="2" a="1"/>
  <c r="E49" i="2"/>
  <c r="D49" i="2" a="1"/>
  <c r="D49" i="2"/>
  <c r="E48" i="2" a="1"/>
  <c r="E48" i="2"/>
  <c r="D48" i="2" a="1"/>
  <c r="D48" i="2"/>
  <c r="E47" i="2" a="1"/>
  <c r="E47" i="2"/>
  <c r="D47" i="2" a="1"/>
  <c r="D47" i="2"/>
  <c r="E46" i="2" a="1"/>
  <c r="E46" i="2"/>
  <c r="D46" i="2" a="1"/>
  <c r="D46" i="2"/>
  <c r="E45" i="2" a="1"/>
  <c r="E45" i="2"/>
  <c r="D45" i="2" a="1"/>
  <c r="D45" i="2"/>
  <c r="E44" i="2" a="1"/>
  <c r="E44" i="2"/>
  <c r="D44" i="2" a="1"/>
  <c r="D44" i="2"/>
  <c r="E43" i="2" a="1"/>
  <c r="E43" i="2"/>
  <c r="D43" i="2" a="1"/>
  <c r="D43" i="2"/>
  <c r="E42" i="2" a="1"/>
  <c r="E42" i="2"/>
  <c r="D42" i="2" a="1"/>
  <c r="D42" i="2"/>
  <c r="E41" i="2" a="1"/>
  <c r="E41" i="2"/>
  <c r="D41" i="2" a="1"/>
  <c r="D41" i="2"/>
  <c r="E40" i="2" a="1"/>
  <c r="E40" i="2"/>
  <c r="D40" i="2" a="1"/>
  <c r="D40" i="2"/>
  <c r="E39" i="2" a="1"/>
  <c r="E39" i="2"/>
  <c r="D39" i="2" a="1"/>
  <c r="D39" i="2"/>
  <c r="E38" i="2" a="1"/>
  <c r="E38" i="2"/>
  <c r="D38" i="2" a="1"/>
  <c r="D38" i="2"/>
  <c r="E37" i="2" a="1"/>
  <c r="E37" i="2"/>
  <c r="D37" i="2" a="1"/>
  <c r="D37" i="2"/>
  <c r="E36" i="2" a="1"/>
  <c r="E36" i="2"/>
  <c r="D36" i="2" a="1"/>
  <c r="D36" i="2"/>
  <c r="E35" i="2" a="1"/>
  <c r="E35" i="2"/>
  <c r="D35" i="2" a="1"/>
  <c r="D35" i="2"/>
  <c r="E34" i="2" a="1"/>
  <c r="E34" i="2"/>
  <c r="D34" i="2" a="1"/>
  <c r="D34" i="2"/>
  <c r="E33" i="2" a="1"/>
  <c r="E33" i="2"/>
  <c r="D33" i="2" a="1"/>
  <c r="D33" i="2"/>
  <c r="E32" i="2" a="1"/>
  <c r="E32" i="2"/>
  <c r="D32" i="2" a="1"/>
  <c r="D32" i="2"/>
  <c r="E31" i="2" a="1"/>
  <c r="E31" i="2"/>
  <c r="D31" i="2" a="1"/>
  <c r="D31" i="2"/>
  <c r="E30" i="2" a="1"/>
  <c r="E30" i="2"/>
  <c r="D30" i="2" a="1"/>
  <c r="D30" i="2"/>
  <c r="E29" i="2" a="1"/>
  <c r="E29" i="2"/>
  <c r="D29" i="2" a="1"/>
  <c r="D29" i="2"/>
  <c r="E28" i="2" a="1"/>
  <c r="E28" i="2"/>
  <c r="D28" i="2" a="1"/>
  <c r="D28" i="2"/>
  <c r="E27" i="2" a="1"/>
  <c r="E27" i="2"/>
  <c r="D27" i="2" a="1"/>
  <c r="D27" i="2"/>
  <c r="E26" i="2" a="1"/>
  <c r="E26" i="2"/>
  <c r="D26" i="2" a="1"/>
  <c r="D26" i="2"/>
  <c r="E25" i="2" a="1"/>
  <c r="E25" i="2"/>
  <c r="D25" i="2" a="1"/>
  <c r="D25" i="2"/>
  <c r="E24" i="2" a="1"/>
  <c r="E24" i="2"/>
  <c r="D24" i="2" a="1"/>
  <c r="D24" i="2"/>
  <c r="E23" i="2" a="1"/>
  <c r="E23" i="2"/>
  <c r="D23" i="2" a="1"/>
  <c r="D23" i="2"/>
  <c r="E22" i="2" a="1"/>
  <c r="E22" i="2"/>
  <c r="D22" i="2" a="1"/>
  <c r="D22" i="2"/>
  <c r="E21" i="2" a="1"/>
  <c r="E21" i="2"/>
  <c r="D21" i="2" a="1"/>
  <c r="D21" i="2"/>
  <c r="E20" i="2" a="1"/>
  <c r="E20" i="2"/>
  <c r="D20" i="2" a="1"/>
  <c r="D20" i="2"/>
  <c r="E19" i="2" a="1"/>
  <c r="E19" i="2"/>
  <c r="D19" i="2" a="1"/>
  <c r="D19" i="2"/>
  <c r="E18" i="2" a="1"/>
  <c r="E18" i="2"/>
  <c r="D18" i="2" a="1"/>
  <c r="D18" i="2"/>
  <c r="E17" i="2" a="1"/>
  <c r="E17" i="2"/>
  <c r="D17" i="2" a="1"/>
  <c r="D17" i="2"/>
  <c r="E16" i="2" a="1"/>
  <c r="E16" i="2"/>
  <c r="D16" i="2" a="1"/>
  <c r="D16" i="2"/>
  <c r="E15" i="2" a="1"/>
  <c r="E15" i="2"/>
  <c r="D15" i="2" a="1"/>
  <c r="D15" i="2"/>
  <c r="E14" i="2" a="1"/>
  <c r="E14" i="2"/>
  <c r="D14" i="2" a="1"/>
  <c r="D14" i="2"/>
  <c r="E13" i="2" a="1"/>
  <c r="E13" i="2"/>
  <c r="D13" i="2" a="1"/>
  <c r="D13" i="2"/>
  <c r="E12" i="2" a="1"/>
  <c r="E12" i="2"/>
  <c r="D12" i="2" a="1"/>
  <c r="D12" i="2"/>
  <c r="E11" i="2" a="1"/>
  <c r="E11" i="2"/>
  <c r="D11" i="2" a="1"/>
  <c r="D11" i="2"/>
  <c r="E10" i="2" a="1"/>
  <c r="E10" i="2"/>
  <c r="D10" i="2" a="1"/>
  <c r="D10" i="2"/>
  <c r="E9" i="2" a="1"/>
  <c r="E9" i="2"/>
  <c r="D9" i="2" a="1"/>
  <c r="D9" i="2"/>
  <c r="E8" i="2" a="1"/>
  <c r="E8" i="2"/>
  <c r="D8" i="2" a="1"/>
  <c r="D8" i="2"/>
  <c r="E7" i="2" a="1"/>
  <c r="E7" i="2"/>
  <c r="D7" i="2" a="1"/>
  <c r="D7" i="2"/>
  <c r="E6" i="2" a="1"/>
  <c r="E6" i="2"/>
  <c r="D6" i="2" a="1"/>
  <c r="D6" i="2"/>
  <c r="E5" i="2" a="1"/>
  <c r="E5" i="2"/>
  <c r="D5" i="2" a="1"/>
  <c r="D5" i="2"/>
  <c r="E4" i="2" a="1"/>
  <c r="E4" i="2"/>
  <c r="D4" i="2" a="1"/>
  <c r="D4" i="2"/>
  <c r="E3" i="2" a="1"/>
  <c r="E3" i="2"/>
  <c r="D3" i="2" a="1"/>
  <c r="D3" i="2"/>
  <c r="E2" i="2" a="1"/>
  <c r="E2" i="2"/>
  <c r="D2" i="2" a="1"/>
  <c r="D2" i="2"/>
  <c r="F23" i="1" a="1"/>
  <c r="F23" i="1" s="1"/>
  <c r="C23" i="1" a="1"/>
  <c r="C23" i="1" s="1"/>
  <c r="F22" i="1" a="1"/>
  <c r="F22" i="1" s="1"/>
  <c r="C22" i="1" a="1"/>
  <c r="C22" i="1" s="1"/>
  <c r="F6" i="1" a="1"/>
  <c r="F6" i="1"/>
  <c r="G5" i="1" a="1"/>
  <c r="G5" i="1"/>
  <c r="B35" i="1" s="1"/>
  <c r="G13" i="1" l="1" a="1"/>
  <c r="G13" i="1" s="1"/>
  <c r="F13" i="1" a="1"/>
  <c r="F13" i="1" s="1"/>
  <c r="C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D13" authorId="0" shapeId="0" xr:uid="{B7BD7EFD-2184-4084-8327-25910DCCB86A}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Менять номер. После чего обновляется вся информация связанная с данным аппаратом.</t>
        </r>
      </text>
    </comment>
  </commentList>
</comments>
</file>

<file path=xl/sharedStrings.xml><?xml version="1.0" encoding="utf-8"?>
<sst xmlns="http://schemas.openxmlformats.org/spreadsheetml/2006/main" count="2465" uniqueCount="998">
  <si>
    <t>Акт приймання-передачі Кавового обладнання</t>
  </si>
  <si>
    <t>№ ______________ від _______________  р.</t>
  </si>
  <si>
    <t>№</t>
  </si>
  <si>
    <t>Інвентарний</t>
  </si>
  <si>
    <t>Серійний</t>
  </si>
  <si>
    <t>Модель</t>
  </si>
  <si>
    <t>Назва ТРТ</t>
  </si>
  <si>
    <t>Тип ТРТ</t>
  </si>
  <si>
    <t>Район</t>
  </si>
  <si>
    <t>Село (місто)</t>
  </si>
  <si>
    <t>Фактична Адреса</t>
  </si>
  <si>
    <t>ФОП</t>
  </si>
  <si>
    <t>ТП</t>
  </si>
  <si>
    <t>м. Чернівці</t>
  </si>
  <si>
    <t>_______2016 р.</t>
  </si>
  <si>
    <r>
      <t xml:space="preserve">    ПП Анатійчук Олександр Євгенійович</t>
    </r>
    <r>
      <rPr>
        <sz val="11"/>
        <color rgb="FF000000"/>
        <rFont val="Times New Roman"/>
      </rPr>
      <t xml:space="preserve"> в особі торгового представника </t>
    </r>
  </si>
  <si>
    <t>який діє на підставі  трудового договору, з однієї Сторони , та</t>
  </si>
  <si>
    <t xml:space="preserve">в особі </t>
  </si>
  <si>
    <t>_______________________________</t>
  </si>
  <si>
    <t>, який діє на підставі</t>
  </si>
  <si>
    <t>_____________________________________</t>
  </si>
  <si>
    <t>, з другої Сторони,  підписали даний акт про те,</t>
  </si>
  <si>
    <t xml:space="preserve"> що ТП</t>
  </si>
  <si>
    <t>, передав, а</t>
  </si>
  <si>
    <t>___________________________</t>
  </si>
  <si>
    <r>
      <t>прийняв (ла) відповідно до предмету  даного Акту</t>
    </r>
    <r>
      <rPr>
        <b/>
        <sz val="11"/>
        <color rgb="FF000000"/>
        <rFont val="Times New Roman"/>
      </rPr>
      <t>:</t>
    </r>
  </si>
  <si>
    <t>Найменування</t>
  </si>
  <si>
    <t>Серійний або інвентарний номер</t>
  </si>
  <si>
    <t>Кількість, шт.</t>
  </si>
  <si>
    <t>Розмір орендної плати, кг./міс.</t>
  </si>
  <si>
    <t>Вартість, грн..</t>
  </si>
  <si>
    <t xml:space="preserve">Все Спеціальне обладнання передано у повному обсязі, в робочому, справному стані та перевірене у режимі реального часу у присутності Орендатора. Спеціальне обладнання встановлене за адресою: </t>
  </si>
  <si>
    <t>Р-н</t>
  </si>
  <si>
    <t>Вул.</t>
  </si>
  <si>
    <t>Контактна особа № 1</t>
  </si>
  <si>
    <t>____________________</t>
  </si>
  <si>
    <t>Номер</t>
  </si>
  <si>
    <t>Контактна особа № 2</t>
  </si>
  <si>
    <t>номер</t>
  </si>
  <si>
    <t xml:space="preserve">Момент передачі Спеціального обладнання Орендатору зафіксовано правильно: </t>
  </si>
  <si>
    <t>«____»  ___________________ 2016 року</t>
  </si>
  <si>
    <t xml:space="preserve">Цей Акт складено у двох примірниках по одному для Орендатора та Орендодавця. </t>
  </si>
  <si>
    <t>Передав:</t>
  </si>
  <si>
    <t>Отримав:</t>
  </si>
  <si>
    <t>представник Орендодавця</t>
  </si>
  <si>
    <t xml:space="preserve">Представник орендатора </t>
  </si>
  <si>
    <t>__________________________________</t>
  </si>
  <si>
    <t>Підпис</t>
  </si>
  <si>
    <t>_____________</t>
  </si>
  <si>
    <t>Дата</t>
  </si>
  <si>
    <t>МП</t>
  </si>
  <si>
    <t>Акт</t>
  </si>
  <si>
    <t>Гастроном</t>
  </si>
  <si>
    <t>Чернівці</t>
  </si>
  <si>
    <t>Героїв Майдану 85</t>
  </si>
  <si>
    <t>Лукінчук Валентина Михайлівна</t>
  </si>
  <si>
    <t>Михайлюк Б. В.</t>
  </si>
  <si>
    <t>Казан</t>
  </si>
  <si>
    <t>Снятинський</t>
  </si>
  <si>
    <t>Снятин</t>
  </si>
  <si>
    <t xml:space="preserve">1-го Грудня, </t>
  </si>
  <si>
    <t>Стефуранчик Микола Петрович</t>
  </si>
  <si>
    <t>Мельникович О. В.</t>
  </si>
  <si>
    <t>Автомийка</t>
  </si>
  <si>
    <t>Південно Кільцева 8а</t>
  </si>
  <si>
    <t>Ключук Юрій Михайлович</t>
  </si>
  <si>
    <t>Час Поїсти</t>
  </si>
  <si>
    <t>Головна 63</t>
  </si>
  <si>
    <t>Рудейчук Маріанна Мирославівна</t>
  </si>
  <si>
    <t>Мальва</t>
  </si>
  <si>
    <t>Заставнівський</t>
  </si>
  <si>
    <t>Заставна</t>
  </si>
  <si>
    <t>Боженського, 8</t>
  </si>
  <si>
    <t>Левицький Дмитро Васильович</t>
  </si>
  <si>
    <t>Асорті Магазин Продуктів</t>
  </si>
  <si>
    <t>G04</t>
  </si>
  <si>
    <t>Шевченка 26</t>
  </si>
  <si>
    <t>Ковалюк Лариса Олексіївна</t>
  </si>
  <si>
    <t>Лісничий Д. М.</t>
  </si>
  <si>
    <t>Вікторія</t>
  </si>
  <si>
    <t>Головна 162</t>
  </si>
  <si>
    <t>Тодирян Іван Аурелович</t>
  </si>
  <si>
    <t>Московської Олімпіади 66</t>
  </si>
  <si>
    <t>Юрійчук Юлія Миколаївна</t>
  </si>
  <si>
    <t>Продукти</t>
  </si>
  <si>
    <t>G02</t>
  </si>
  <si>
    <t>Провулок Казарменний 10</t>
  </si>
  <si>
    <t>Шутак Валентина Іванівна</t>
  </si>
  <si>
    <t>Аппеті</t>
  </si>
  <si>
    <t>Університетська 7а</t>
  </si>
  <si>
    <t>Солован Володимир Миколайович</t>
  </si>
  <si>
    <t>Каприз</t>
  </si>
  <si>
    <t>Сторожинець, Видинівського 4а</t>
  </si>
  <si>
    <t>Теслюк Марія Сидорівна</t>
  </si>
  <si>
    <t>АДК ЛЛІР</t>
  </si>
  <si>
    <t>Коломийська 9А</t>
  </si>
  <si>
    <t>"АДК ЛЛІР" ТОВ</t>
  </si>
  <si>
    <t>Владійчук В. М.</t>
  </si>
  <si>
    <t>Івстиль</t>
  </si>
  <si>
    <t>E01</t>
  </si>
  <si>
    <t>Південно Кільцева 21</t>
  </si>
  <si>
    <t>Малюта Ірина Борисівна</t>
  </si>
  <si>
    <t>Гривня Смачненька</t>
  </si>
  <si>
    <t>X01</t>
  </si>
  <si>
    <t>Садова 3</t>
  </si>
  <si>
    <t>Шемуня Олег Іванович</t>
  </si>
  <si>
    <t>Оскар</t>
  </si>
  <si>
    <t>Кіцманський</t>
  </si>
  <si>
    <t>Брусниця</t>
  </si>
  <si>
    <t>Буковинська, 31</t>
  </si>
  <si>
    <t>Шородок Орися Миколаївна</t>
  </si>
  <si>
    <t>Киселів</t>
  </si>
  <si>
    <t xml:space="preserve">Великоволодимирівська, </t>
  </si>
  <si>
    <t>Фесик Юрій Дмитрович</t>
  </si>
  <si>
    <t>Печенюшки от Танюшки</t>
  </si>
  <si>
    <t>G03</t>
  </si>
  <si>
    <t>Героїв Майдану 148</t>
  </si>
  <si>
    <t>Оніщук Тетяна Миколаївна</t>
  </si>
  <si>
    <t>Мінімаркет</t>
  </si>
  <si>
    <t>Головна 148</t>
  </si>
  <si>
    <t>Мельник Анастасія Юріївна</t>
  </si>
  <si>
    <t>МАХІМА</t>
  </si>
  <si>
    <t>G01</t>
  </si>
  <si>
    <t>Південно Кільцева 29</t>
  </si>
  <si>
    <t>Череучук Олександр Корнелійович</t>
  </si>
  <si>
    <t>Форнетті</t>
  </si>
  <si>
    <t>Головна 219</t>
  </si>
  <si>
    <t>Гошук Олександр Сергійович</t>
  </si>
  <si>
    <t>Бетті Аіс Україна</t>
  </si>
  <si>
    <t>Коломийська 9Г</t>
  </si>
  <si>
    <t>"Бетті Аіс Україна" ТОВ</t>
  </si>
  <si>
    <t>Гімназія</t>
  </si>
  <si>
    <t xml:space="preserve">Достоєвського </t>
  </si>
  <si>
    <t>Ратуша Бар</t>
  </si>
  <si>
    <t>Сторожинець, Грушевського 8</t>
  </si>
  <si>
    <t>Лікос</t>
  </si>
  <si>
    <t>Головна 88</t>
  </si>
  <si>
    <t>Семенюк Лілія Михайлівна</t>
  </si>
  <si>
    <t>Продтовари</t>
  </si>
  <si>
    <t>Героїв Майдану 41</t>
  </si>
  <si>
    <t>Душкевич Сергій Васильович</t>
  </si>
  <si>
    <t>Ресторан Бар Мотель "М"</t>
  </si>
  <si>
    <t>Мамаївці, Шевченка 226</t>
  </si>
  <si>
    <t>Маковей Андрій Дмитрович</t>
  </si>
  <si>
    <t>Гагаріна 38</t>
  </si>
  <si>
    <t>Туркевич Роман Степанович</t>
  </si>
  <si>
    <t>Офіс</t>
  </si>
  <si>
    <t>Жасмінна 3А</t>
  </si>
  <si>
    <t>Група Імпульс, ТОВ</t>
  </si>
  <si>
    <t>Буфет</t>
  </si>
  <si>
    <t>CusBee</t>
  </si>
  <si>
    <t>Шевченка 28</t>
  </si>
  <si>
    <t>Чернівці БудІнвест</t>
  </si>
  <si>
    <t>Поштова 4</t>
  </si>
  <si>
    <t>Янтарний</t>
  </si>
  <si>
    <t>Заболотів</t>
  </si>
  <si>
    <t>Відродження, 1А</t>
  </si>
  <si>
    <t>Максим'юк Марія Василівна</t>
  </si>
  <si>
    <t>Продовольчі товари</t>
  </si>
  <si>
    <t>Білоруська 23А</t>
  </si>
  <si>
    <t>Стрілак Володимир Іванович</t>
  </si>
  <si>
    <t>Богдана Хмельницького 62</t>
  </si>
  <si>
    <t>Кондитерський дім</t>
  </si>
  <si>
    <t>Небесної Сотні 19</t>
  </si>
  <si>
    <t>Смачна Трапеза</t>
  </si>
  <si>
    <t>Небесної Сотні 14</t>
  </si>
  <si>
    <t>Шанс</t>
  </si>
  <si>
    <t xml:space="preserve">Смотрицька </t>
  </si>
  <si>
    <t>Продукти "Данас"</t>
  </si>
  <si>
    <t>Горіхівська 8А</t>
  </si>
  <si>
    <t>Зварич Галина Михайлівна</t>
  </si>
  <si>
    <t>Наша Ряба</t>
  </si>
  <si>
    <t xml:space="preserve">Московської Олімпіади </t>
  </si>
  <si>
    <t>Наминайко</t>
  </si>
  <si>
    <t>K02</t>
  </si>
  <si>
    <t>Гайдара 2А</t>
  </si>
  <si>
    <t>Ган Олена Василівна</t>
  </si>
  <si>
    <t>Київська 1</t>
  </si>
  <si>
    <t>Черкез Наталія Іванівна</t>
  </si>
  <si>
    <t>Мінімаркет WOG Захід</t>
  </si>
  <si>
    <t>ВІННИЧЕНКА, 40</t>
  </si>
  <si>
    <t>Томаш Тетяна Павлівна</t>
  </si>
  <si>
    <t>MobiDev</t>
  </si>
  <si>
    <t>Руська 190А</t>
  </si>
  <si>
    <t>Василичко Олександр Олександрович</t>
  </si>
  <si>
    <t>Смак</t>
  </si>
  <si>
    <t>Воробкевича 11А</t>
  </si>
  <si>
    <t>Тимчук Максим Дмитрович</t>
  </si>
  <si>
    <t>Морковка</t>
  </si>
  <si>
    <t>Руська 201А</t>
  </si>
  <si>
    <t>Лесина 3</t>
  </si>
  <si>
    <t>Білик Валентина Іванівна</t>
  </si>
  <si>
    <t>Автосервіс</t>
  </si>
  <si>
    <t xml:space="preserve">Синельників </t>
  </si>
  <si>
    <t>АББА</t>
  </si>
  <si>
    <t>Головна 191</t>
  </si>
  <si>
    <t>Бабинська Анжела Петрівна</t>
  </si>
  <si>
    <t>Кафе</t>
  </si>
  <si>
    <t>Лужани</t>
  </si>
  <si>
    <t>Гагаріна, 1Ж</t>
  </si>
  <si>
    <t>Мошук Світлана Євгенівна</t>
  </si>
  <si>
    <t>Гастрном №7</t>
  </si>
  <si>
    <t>Руська 235</t>
  </si>
  <si>
    <t>Балацька Анастасія Павлівна</t>
  </si>
  <si>
    <t>Квартал</t>
  </si>
  <si>
    <t>M01</t>
  </si>
  <si>
    <t>Сосюри 5А</t>
  </si>
  <si>
    <t>Ситник Олена Михайлівна</t>
  </si>
  <si>
    <t>Гагаріна 70</t>
  </si>
  <si>
    <t>ПікНік</t>
  </si>
  <si>
    <t>Сторожинецька 1</t>
  </si>
  <si>
    <t>Небесної Сотні 10</t>
  </si>
  <si>
    <t>Цілодобовий</t>
  </si>
  <si>
    <t>Руська 281А</t>
  </si>
  <si>
    <t>Буковинець</t>
  </si>
  <si>
    <t>Вінниченка 71</t>
  </si>
  <si>
    <t>Вудвуд Альона Павлівна</t>
  </si>
  <si>
    <t>Домашня Піца</t>
  </si>
  <si>
    <t>Дворський Василь Васильович</t>
  </si>
  <si>
    <t>Продуктовий рай</t>
  </si>
  <si>
    <t>Пумнула 1</t>
  </si>
  <si>
    <t>Васловівці</t>
  </si>
  <si>
    <t>Гагаріна, 25</t>
  </si>
  <si>
    <t>Озерянська Одарка Іванівна</t>
  </si>
  <si>
    <t>Буфет Студентський Клуб</t>
  </si>
  <si>
    <t>Штерна 1</t>
  </si>
  <si>
    <t>Дірол</t>
  </si>
  <si>
    <t>Гагаріна, 2А</t>
  </si>
  <si>
    <t>Мироненко Ірина Володимирівна</t>
  </si>
  <si>
    <t>Чернівчанка</t>
  </si>
  <si>
    <t>Хотинська 49Ж</t>
  </si>
  <si>
    <t>Баранюк Роза Антонівна</t>
  </si>
  <si>
    <t>, Saeco</t>
  </si>
  <si>
    <t>Торгівельний павільон</t>
  </si>
  <si>
    <t>Товтри</t>
  </si>
  <si>
    <t xml:space="preserve">Головна, </t>
  </si>
  <si>
    <t>Князь Сергій Георгійович</t>
  </si>
  <si>
    <t>Ставчани</t>
  </si>
  <si>
    <t>Квітковського 4</t>
  </si>
  <si>
    <t>Бедратова Наталія Едуардівна</t>
  </si>
  <si>
    <t>Валентина</t>
  </si>
  <si>
    <t>Драчинці</t>
  </si>
  <si>
    <t>Головна, 134Д</t>
  </si>
  <si>
    <t>Костащук Валентина Михайлівна</t>
  </si>
  <si>
    <t>Пиріжкова</t>
  </si>
  <si>
    <t>Калинівська 13А</t>
  </si>
  <si>
    <t>Белінська Леоніда Леонідівна</t>
  </si>
  <si>
    <t>Від і До Салон Магазин</t>
  </si>
  <si>
    <t>Z01</t>
  </si>
  <si>
    <t>Комарова 1</t>
  </si>
  <si>
    <t>Форум</t>
  </si>
  <si>
    <t>Руська 279Б</t>
  </si>
  <si>
    <t>Дем'янчук Микола Васильович</t>
  </si>
  <si>
    <t>Бонатан</t>
  </si>
  <si>
    <t>Шипинці</t>
  </si>
  <si>
    <t>Головна, 23</t>
  </si>
  <si>
    <t>Проданюк Богдан Борисович</t>
  </si>
  <si>
    <t>Жасмін</t>
  </si>
  <si>
    <t>Африканський шик Академія</t>
  </si>
  <si>
    <t>Кармелюка 110Б</t>
  </si>
  <si>
    <t>Білинська Мар'яна Василівна</t>
  </si>
  <si>
    <t>Вижницька 59</t>
  </si>
  <si>
    <t>Урсуляк Дойна Георгіївна</t>
  </si>
  <si>
    <t>Африканський шик</t>
  </si>
  <si>
    <t xml:space="preserve">Героїв Майдану </t>
  </si>
  <si>
    <t>Компютерна</t>
  </si>
  <si>
    <t>Головна 6</t>
  </si>
  <si>
    <t>Боднар Сергій Вікторович</t>
  </si>
  <si>
    <t>Біла Акація</t>
  </si>
  <si>
    <t>Шишківці</t>
  </si>
  <si>
    <t>Шупеня Валентина Степанівна</t>
  </si>
  <si>
    <t>Федьковича 15</t>
  </si>
  <si>
    <t>Ніща Наталія Михайлівна</t>
  </si>
  <si>
    <t>Контейнер №36</t>
  </si>
  <si>
    <t>Вакарюк Дмитро Степанович</t>
  </si>
  <si>
    <t>Щедро</t>
  </si>
  <si>
    <t>Головна, 27</t>
  </si>
  <si>
    <t>Пислар Віталій Іванович</t>
  </si>
  <si>
    <t>Магазин</t>
  </si>
  <si>
    <t>Сторожинецька 78</t>
  </si>
  <si>
    <t>Василевський Сергій Іванович</t>
  </si>
  <si>
    <t>Криничка</t>
  </si>
  <si>
    <t>Неполоківці</t>
  </si>
  <si>
    <t>Головна, 28</t>
  </si>
  <si>
    <t>Вакарюк Наталія Василівна</t>
  </si>
  <si>
    <t>Кіоск</t>
  </si>
  <si>
    <t>Небесної Сотні 8Б</t>
  </si>
  <si>
    <t>Василович Ірина Валентинівна</t>
  </si>
  <si>
    <t>Продовольчі Товари</t>
  </si>
  <si>
    <t>Моріса Тореза 98А</t>
  </si>
  <si>
    <t>Величко Тетяна Василівна</t>
  </si>
  <si>
    <t>Кафе Мисливський</t>
  </si>
  <si>
    <t>Головна 96</t>
  </si>
  <si>
    <t>Вєдєнєєва Тетяна Алімівна</t>
  </si>
  <si>
    <t>Сусідонька</t>
  </si>
  <si>
    <t>Вижницький</t>
  </si>
  <si>
    <t>Іспас</t>
  </si>
  <si>
    <t>Головна, 36А</t>
  </si>
  <si>
    <t>Кузик Максим Ігорович</t>
  </si>
  <si>
    <t>Лаванда Бар</t>
  </si>
  <si>
    <t>Горішні Шерівці</t>
  </si>
  <si>
    <t>Головна, 52</t>
  </si>
  <si>
    <t>Яцько Галина Василівна</t>
  </si>
  <si>
    <t>Буковинська 82</t>
  </si>
  <si>
    <t>Гаврелюк Інна Натанівна</t>
  </si>
  <si>
    <t>Лаванда Магазин</t>
  </si>
  <si>
    <t>Великий КУМ</t>
  </si>
  <si>
    <t>Сторожинецький</t>
  </si>
  <si>
    <t>Великий Кучурів</t>
  </si>
  <si>
    <t>Головна, 76Н</t>
  </si>
  <si>
    <t>Столярчук Василь Іванович</t>
  </si>
  <si>
    <t>Перемоги 9</t>
  </si>
  <si>
    <t>Горда Світлана Іллівна</t>
  </si>
  <si>
    <t>Арсенал-Центр, ТОВ</t>
  </si>
  <si>
    <t>Провулок Складський 1</t>
  </si>
  <si>
    <t>Пилипчук Тарас Борисович</t>
  </si>
  <si>
    <t>Садова 3А</t>
  </si>
  <si>
    <t>Громик Лариса Іванівна</t>
  </si>
  <si>
    <t>Головна, 85</t>
  </si>
  <si>
    <t>Бойко Ярослав Іванович</t>
  </si>
  <si>
    <t>Костинці</t>
  </si>
  <si>
    <t>Головна, 92</t>
  </si>
  <si>
    <t>Козак Дмитро Григорович</t>
  </si>
  <si>
    <t>Роксолана</t>
  </si>
  <si>
    <t>Банилів</t>
  </si>
  <si>
    <t>Гостинець, 27</t>
  </si>
  <si>
    <t>Андрюк Іван Якович</t>
  </si>
  <si>
    <t>Головна 117</t>
  </si>
  <si>
    <t xml:space="preserve">Небесної Сотні </t>
  </si>
  <si>
    <t>Рома</t>
  </si>
  <si>
    <t>Гостинець, 79</t>
  </si>
  <si>
    <t>Курилюк Ганна Василівна</t>
  </si>
  <si>
    <t>Герцина 1</t>
  </si>
  <si>
    <t>Irbis</t>
  </si>
  <si>
    <t>Шевченка 44</t>
  </si>
  <si>
    <t>Магазин "Надія"</t>
  </si>
  <si>
    <t>Київська 6</t>
  </si>
  <si>
    <t>Луцишин Михайло Єгенійович</t>
  </si>
  <si>
    <t>Моріса Тореза 164</t>
  </si>
  <si>
    <t>Джалапин Ірина Ярославівна</t>
  </si>
  <si>
    <t>Піцерія</t>
  </si>
  <si>
    <t>Гостинець, 81</t>
  </si>
  <si>
    <t>Городчаніна олександра Олександрівна</t>
  </si>
  <si>
    <t>Кав'рня</t>
  </si>
  <si>
    <t>Дмитришена Ольга Володимирівна</t>
  </si>
  <si>
    <t>Анастасія</t>
  </si>
  <si>
    <t>Севастопільська 2</t>
  </si>
  <si>
    <t>Довгань Олена Миколаївна</t>
  </si>
  <si>
    <t>Ром-Укр Трейдсервіс, ТОВ</t>
  </si>
  <si>
    <t>Комарова 3</t>
  </si>
  <si>
    <t>Міні-мал</t>
  </si>
  <si>
    <t>Заньковецької 8</t>
  </si>
  <si>
    <t>Дудчак Ольга Іванівна</t>
  </si>
  <si>
    <t>Котляревського 10</t>
  </si>
  <si>
    <t>Єрьоміна Наталя Анатолівна</t>
  </si>
  <si>
    <t>Героїв Майдану 1В</t>
  </si>
  <si>
    <t>Заворотна Інна Іванівна</t>
  </si>
  <si>
    <t>Веселка</t>
  </si>
  <si>
    <t>Вашківці</t>
  </si>
  <si>
    <t>Грушевського, 2А</t>
  </si>
  <si>
    <t>Гарас Михайло Дмитрович</t>
  </si>
  <si>
    <t>Павільон</t>
  </si>
  <si>
    <t>Проспект Незалежності 86В</t>
  </si>
  <si>
    <t>Агаєв Володимир Гамідович</t>
  </si>
  <si>
    <t>Овочі-Продукти</t>
  </si>
  <si>
    <t>Білоруська 32</t>
  </si>
  <si>
    <t>Зеленчук Яна Станіславівна</t>
  </si>
  <si>
    <t>Квітки-Основ'яненка 1</t>
  </si>
  <si>
    <t>Зелінський Сергій Миколайович</t>
  </si>
  <si>
    <t>Лілія</t>
  </si>
  <si>
    <t>Задубрівці</t>
  </si>
  <si>
    <t>Грушевського, 88</t>
  </si>
  <si>
    <t>Палійчук Світлана Василівна</t>
  </si>
  <si>
    <t>Грушевського, 93</t>
  </si>
  <si>
    <t>Мартинюк Григорій Васильович</t>
  </si>
  <si>
    <t>Nail Creation Studio</t>
  </si>
  <si>
    <t>Шіллера 9</t>
  </si>
  <si>
    <t>Зіміна Наталія Юріївна</t>
  </si>
  <si>
    <t>Оршівці</t>
  </si>
  <si>
    <t>Дружби, 1</t>
  </si>
  <si>
    <t>Логозар Галина Олександрівна</t>
  </si>
  <si>
    <t>Павільон №4</t>
  </si>
  <si>
    <t>Ілітич Наталія Ярославіва</t>
  </si>
  <si>
    <t>Візит</t>
  </si>
  <si>
    <t>Підвисока</t>
  </si>
  <si>
    <t xml:space="preserve">Кармелюка, </t>
  </si>
  <si>
    <t>Стефанюк Олександра Василівна</t>
  </si>
  <si>
    <t>Димківська 21Б</t>
  </si>
  <si>
    <t>Пую Ліля Мірчевна</t>
  </si>
  <si>
    <t>Кафе Глорія</t>
  </si>
  <si>
    <t>Калинюк Інна Михайлівна</t>
  </si>
  <si>
    <t>Автоелектрика</t>
  </si>
  <si>
    <t>Ленківці</t>
  </si>
  <si>
    <t>Карпатська, 1А</t>
  </si>
  <si>
    <t>Слободян Руслан Володимирович</t>
  </si>
  <si>
    <t>Танго</t>
  </si>
  <si>
    <t>Хутір Будилів</t>
  </si>
  <si>
    <t>Лисенка, 6</t>
  </si>
  <si>
    <t>Костинчук Галина Василівна</t>
  </si>
  <si>
    <t xml:space="preserve">Лотоцького, </t>
  </si>
  <si>
    <t>Бордун Ольга Ігорівна</t>
  </si>
  <si>
    <t>Українські Страви</t>
  </si>
  <si>
    <t xml:space="preserve"> </t>
  </si>
  <si>
    <t>Левицька Одарка Іванівна</t>
  </si>
  <si>
    <t>Рустам</t>
  </si>
  <si>
    <t xml:space="preserve">Коломийська </t>
  </si>
  <si>
    <t>Лепіхов Руслан Володимирович</t>
  </si>
  <si>
    <t>Фламінго</t>
  </si>
  <si>
    <t>Орошани</t>
  </si>
  <si>
    <t>Магістральна, 21А</t>
  </si>
  <si>
    <t>Івасюк Євгенія Анатоліївна</t>
  </si>
  <si>
    <t>Алміг</t>
  </si>
  <si>
    <t>Московської Олімпіади 39А</t>
  </si>
  <si>
    <t>Лиман Тамара Євгеніївна</t>
  </si>
  <si>
    <t>Даяна Гастроном</t>
  </si>
  <si>
    <t>Руська 200</t>
  </si>
  <si>
    <t>Туряк Тамара Анатоліївна</t>
  </si>
  <si>
    <t>Транзит</t>
  </si>
  <si>
    <t>Магістральна, 30</t>
  </si>
  <si>
    <t>Синицька Марія Василівна</t>
  </si>
  <si>
    <t>Золотий Ведмідь</t>
  </si>
  <si>
    <t>Перемоги 35</t>
  </si>
  <si>
    <t>Лозова Наталія Олегівна</t>
  </si>
  <si>
    <t>Продуктова Крамничка</t>
  </si>
  <si>
    <t>Героїв Майдану 11</t>
  </si>
  <si>
    <t>Боднарюк Володимир Йосипович</t>
  </si>
  <si>
    <t>Круїз</t>
  </si>
  <si>
    <t>Магістральна, 43Б</t>
  </si>
  <si>
    <t>Кий Людмила Миколаївна</t>
  </si>
  <si>
    <t>Черемош</t>
  </si>
  <si>
    <t>Чортория</t>
  </si>
  <si>
    <t>Миколаївська, 3</t>
  </si>
  <si>
    <t>Савюк Іван Іванович</t>
  </si>
  <si>
    <t>Владєв</t>
  </si>
  <si>
    <t>Миколайчука, 12</t>
  </si>
  <si>
    <t>Романовська Віра Григорівна</t>
  </si>
  <si>
    <t>Мінімаркет Мавекс</t>
  </si>
  <si>
    <t>Гайдара 2</t>
  </si>
  <si>
    <t>Максі-В</t>
  </si>
  <si>
    <t>Експрес Гарячий Хліб</t>
  </si>
  <si>
    <t>Проспект Незлежності 86А</t>
  </si>
  <si>
    <t>Клейман Іцек Беркович</t>
  </si>
  <si>
    <t>Південно Кільцева 9</t>
  </si>
  <si>
    <t>Серединський Іван Ярославович</t>
  </si>
  <si>
    <t>Юлія</t>
  </si>
  <si>
    <t>Звенячин</t>
  </si>
  <si>
    <t xml:space="preserve">Миронюка, </t>
  </si>
  <si>
    <t>Равленюк Наталія Василівна</t>
  </si>
  <si>
    <t>Їдальня</t>
  </si>
  <si>
    <t>Народна 1</t>
  </si>
  <si>
    <t>Малишевська Зоряна Петрівна</t>
  </si>
  <si>
    <t>Конвалія</t>
  </si>
  <si>
    <t>Стецева</t>
  </si>
  <si>
    <t>Миру, 1</t>
  </si>
  <si>
    <t>Арнольд Вікторія Іванівна</t>
  </si>
  <si>
    <t>ANP</t>
  </si>
  <si>
    <t>Дубівці</t>
  </si>
  <si>
    <t>Зайшлюк Юрій Іванович</t>
  </si>
  <si>
    <t>Ларьок №73</t>
  </si>
  <si>
    <t>Кіцмань</t>
  </si>
  <si>
    <t xml:space="preserve">Незалежності, </t>
  </si>
  <si>
    <t>Моргоч Людмила Павлівна</t>
  </si>
  <si>
    <t>Арніка</t>
  </si>
  <si>
    <t>Прутська 1</t>
  </si>
  <si>
    <t>Маріуца Сергій Юхимович</t>
  </si>
  <si>
    <t>Луковецька 25А</t>
  </si>
  <si>
    <t>Біголар Гання Вячеславівна</t>
  </si>
  <si>
    <t>Буковинець плюс</t>
  </si>
  <si>
    <t>Вінниченка 90</t>
  </si>
  <si>
    <t>Григор'єв Олександр Андрійович</t>
  </si>
  <si>
    <t>Світ дверей та вікон</t>
  </si>
  <si>
    <t>Головна 223Ф</t>
  </si>
  <si>
    <t>Холодюк Світлана Миколаївна</t>
  </si>
  <si>
    <t>Узбецька 1</t>
  </si>
  <si>
    <t>Мацкан Олена Миколаївна</t>
  </si>
  <si>
    <t>Бар</t>
  </si>
  <si>
    <t>Пахолок Ярослав Іванович</t>
  </si>
  <si>
    <t>Мрія</t>
  </si>
  <si>
    <t>Заводська 56Г</t>
  </si>
  <si>
    <t>Меленко Надія Володимирівна</t>
  </si>
  <si>
    <t>Лаваш</t>
  </si>
  <si>
    <t>Проспект Незалежності 129</t>
  </si>
  <si>
    <t>Гулбані Бадрі</t>
  </si>
  <si>
    <t>Любжен</t>
  </si>
  <si>
    <t>Шухевича 33А</t>
  </si>
  <si>
    <t>Мельничук Любомир Васильович</t>
  </si>
  <si>
    <t>Гостинна Хата</t>
  </si>
  <si>
    <t>Хотинська 47А</t>
  </si>
  <si>
    <t>Нагорська-Кушнерюк Кристина Георгіївна</t>
  </si>
  <si>
    <t>Вербена</t>
  </si>
  <si>
    <t>Кармелюка 71</t>
  </si>
  <si>
    <t>Овсяннікова Олена Іванівна</t>
  </si>
  <si>
    <t>Крамниця</t>
  </si>
  <si>
    <t>Незалежності, 1</t>
  </si>
  <si>
    <t>Мойсюк Оксана Корніївна</t>
  </si>
  <si>
    <t>Кури Гриль</t>
  </si>
  <si>
    <t>Кармелюка 74А</t>
  </si>
  <si>
    <t>Стесєва Орися Юріївна</t>
  </si>
  <si>
    <t>Продукти магазин "ОКЕЙ"</t>
  </si>
  <si>
    <t>Бульвар Героїв Сталінграду 22</t>
  </si>
  <si>
    <t>Рожко Оксана Іванівна</t>
  </si>
  <si>
    <t>Задорожняк Наталія Миколаївна</t>
  </si>
  <si>
    <t>CAMberi</t>
  </si>
  <si>
    <t>Бережанська 17</t>
  </si>
  <si>
    <t>Незалежності, 113</t>
  </si>
  <si>
    <t>Жуківський Дмитро Іларійович</t>
  </si>
  <si>
    <t>Кулінарія</t>
  </si>
  <si>
    <t>Руська 253</t>
  </si>
  <si>
    <t>Мудряк Тетяна Степанівна</t>
  </si>
  <si>
    <t>Крамниця Крачковських</t>
  </si>
  <si>
    <t>Фабріціуса 16</t>
  </si>
  <si>
    <t>Крачковський Віктор Іванович</t>
  </si>
  <si>
    <t>Діола</t>
  </si>
  <si>
    <t>Щербанюка 31А</t>
  </si>
  <si>
    <t>Олару Домніка Аурелівна</t>
  </si>
  <si>
    <t>Магазин "Фенікс"</t>
  </si>
  <si>
    <t>Мукачівська 9</t>
  </si>
  <si>
    <t>Ончу володимир Валерійович</t>
  </si>
  <si>
    <t>Яковенко Наталія Михайлівна</t>
  </si>
  <si>
    <t>Моріса Тореза 35</t>
  </si>
  <si>
    <t>Павлюк Валентина Валентинівна</t>
  </si>
  <si>
    <t>Верандас</t>
  </si>
  <si>
    <t>Руська 126</t>
  </si>
  <si>
    <t>Паладян Олексій Васильович</t>
  </si>
  <si>
    <t>Кафе №13</t>
  </si>
  <si>
    <t>Панчук Сергій Дмитрович</t>
  </si>
  <si>
    <t>МРЕВ</t>
  </si>
  <si>
    <t>Руська 248М</t>
  </si>
  <si>
    <t>Незалежності, 3</t>
  </si>
  <si>
    <t>Мироненко Тетяна Олександрівна</t>
  </si>
  <si>
    <t>Автофах</t>
  </si>
  <si>
    <t>Шептицького 13</t>
  </si>
  <si>
    <t>ПП Автошкола "Автофах"</t>
  </si>
  <si>
    <t>Богдана Хмельницького 87</t>
  </si>
  <si>
    <t>Романчук Віталій Васильович</t>
  </si>
  <si>
    <t>Незалежності, 35</t>
  </si>
  <si>
    <t>Палагнюк Валентина Євгенівна</t>
  </si>
  <si>
    <t>Незалежності, 37</t>
  </si>
  <si>
    <t>Мінкова Галина Корнелівна</t>
  </si>
  <si>
    <t>Екос</t>
  </si>
  <si>
    <t>Нагірна 1</t>
  </si>
  <si>
    <t>Руснак Наталія Мирославівна</t>
  </si>
  <si>
    <t>Герцина 91</t>
  </si>
  <si>
    <t>Сабода Олександр Вікторович</t>
  </si>
  <si>
    <t>Продуктовий маггазин</t>
  </si>
  <si>
    <t>Шептицького 14</t>
  </si>
  <si>
    <t>Садовник Ірина Анатоліївна</t>
  </si>
  <si>
    <t>Автостоп</t>
  </si>
  <si>
    <t>Нижні Станівці</t>
  </si>
  <si>
    <t>Незалежності, 43</t>
  </si>
  <si>
    <t>Унгурян Генадій Валерійович</t>
  </si>
  <si>
    <t>Торговий комплекс "Центральний"</t>
  </si>
  <si>
    <t>Незалежності, 65А</t>
  </si>
  <si>
    <t>Ткачук Марія Сильвестрівна</t>
  </si>
  <si>
    <t>Божена</t>
  </si>
  <si>
    <t>Шевченка 72</t>
  </si>
  <si>
    <t>Селезньов Юрій Володимирович</t>
  </si>
  <si>
    <t>Іринка</t>
  </si>
  <si>
    <t>Незалежності, 8А</t>
  </si>
  <si>
    <t>Касперський Микола Миколайович</t>
  </si>
  <si>
    <t>Преса</t>
  </si>
  <si>
    <t>Сівак Марина Степанівна</t>
  </si>
  <si>
    <t>Героїв Майдану95</t>
  </si>
  <si>
    <t>Головна 58</t>
  </si>
  <si>
    <t>Горіхівська 60</t>
  </si>
  <si>
    <t>Штефанюк Олена Миколаївна</t>
  </si>
  <si>
    <t>Руська 250</t>
  </si>
  <si>
    <t>Ужвієва Ельміра Михайлівна</t>
  </si>
  <si>
    <t>АЗС</t>
  </si>
  <si>
    <t>Глибоцький</t>
  </si>
  <si>
    <t>Чагор</t>
  </si>
  <si>
    <t>Об'їзна, 14</t>
  </si>
  <si>
    <t>Полівецька Марія Іллівна</t>
  </si>
  <si>
    <t>Фастівська2</t>
  </si>
  <si>
    <t>Галицького 1</t>
  </si>
  <si>
    <t>Магазин-Бар</t>
  </si>
  <si>
    <t>Ончуленка, 2А</t>
  </si>
  <si>
    <t>Маноїла Ганна Василівна</t>
  </si>
  <si>
    <t>Небесної Сотні 8</t>
  </si>
  <si>
    <t>Шиномонтаж</t>
  </si>
  <si>
    <t>Перемоги, 1</t>
  </si>
  <si>
    <t>Аптека</t>
  </si>
  <si>
    <t>Ватутіна 3</t>
  </si>
  <si>
    <t>Смерека Сидір Васильович</t>
  </si>
  <si>
    <t>ЕКО-ПЛЮС</t>
  </si>
  <si>
    <t>Головна 246П</t>
  </si>
  <si>
    <t>Григорець Іван Миколайович</t>
  </si>
  <si>
    <t>пл. Степана Бандери, 1А</t>
  </si>
  <si>
    <t>Бойчук Євген Михайлович</t>
  </si>
  <si>
    <t>Панна</t>
  </si>
  <si>
    <t>28-го Червня 3</t>
  </si>
  <si>
    <t>Альянс</t>
  </si>
  <si>
    <t>Вадул Сірет</t>
  </si>
  <si>
    <t>Привокзальна, 18</t>
  </si>
  <si>
    <t>Колотило Іванна Євгенівна</t>
  </si>
  <si>
    <t>Квітковського 2</t>
  </si>
  <si>
    <t>Солонар Данія Степанівна</t>
  </si>
  <si>
    <t>Зарінок</t>
  </si>
  <si>
    <t>Тисівці</t>
  </si>
  <si>
    <t>Привокзальна, 2Д</t>
  </si>
  <si>
    <t>Чебуреки Пампушки</t>
  </si>
  <si>
    <t>Руська 250А</t>
  </si>
  <si>
    <t>Філіварська Наталія Станіславівна</t>
  </si>
  <si>
    <t>Універсам</t>
  </si>
  <si>
    <t>Черепківці</t>
  </si>
  <si>
    <t>Прикордонників, 27</t>
  </si>
  <si>
    <t>Non Stop</t>
  </si>
  <si>
    <t>Валя Кузьміна</t>
  </si>
  <si>
    <t>Садова, 1</t>
  </si>
  <si>
    <t>Дам'ян Дмитро Іванович</t>
  </si>
  <si>
    <t>Галинка</t>
  </si>
  <si>
    <t xml:space="preserve">Січових Стрільців, </t>
  </si>
  <si>
    <t>Анатійчук Галина Онуфріївна</t>
  </si>
  <si>
    <t>Ганьківці</t>
  </si>
  <si>
    <t>Січових Стрільців, 1</t>
  </si>
  <si>
    <t>Франчук Іван Дмитрович</t>
  </si>
  <si>
    <t>Вкусняшка</t>
  </si>
  <si>
    <t>Кіларчік Ігор Штефанович</t>
  </si>
  <si>
    <t>Сковороди, 17</t>
  </si>
  <si>
    <t>Крупко Степан Петрович</t>
  </si>
  <si>
    <t>Гурманіка</t>
  </si>
  <si>
    <t>Ентузіастів 2А маг. 1/37</t>
  </si>
  <si>
    <t>Масіян Руслан Омелянович</t>
  </si>
  <si>
    <t>Головна 13</t>
  </si>
  <si>
    <t>Сомарюк Надія Сільвестрівна</t>
  </si>
  <si>
    <t>Роша</t>
  </si>
  <si>
    <t>Горіхівська 14</t>
  </si>
  <si>
    <t>Стрілець Альона Василівна</t>
  </si>
  <si>
    <t>Буковинський</t>
  </si>
  <si>
    <t>Сагайдачного 37</t>
  </si>
  <si>
    <t>Топорков Сергій Іванович</t>
  </si>
  <si>
    <t>Целана 9</t>
  </si>
  <si>
    <t>Оберіг</t>
  </si>
  <si>
    <t>Сковороди, 42</t>
  </si>
  <si>
    <t>Хвилі Дністра</t>
  </si>
  <si>
    <t>Заліщіцький</t>
  </si>
  <si>
    <t>Заліщики</t>
  </si>
  <si>
    <t>Степана Бандери, 23</t>
  </si>
  <si>
    <t>Дяченко Іван Васильович</t>
  </si>
  <si>
    <t>Гусятинська 2А</t>
  </si>
  <si>
    <t>Руська 207В</t>
  </si>
  <si>
    <t>Ночка Аліна Миколаївна</t>
  </si>
  <si>
    <t>Кадубівці</t>
  </si>
  <si>
    <t>Українська, 17</t>
  </si>
  <si>
    <t>Фисюк Микола Павлович</t>
  </si>
  <si>
    <t>Фрунзе 7</t>
  </si>
  <si>
    <t>Українська, 24</t>
  </si>
  <si>
    <t>Своя Крамничка</t>
  </si>
  <si>
    <t>Проспект Незалежності 114А</t>
  </si>
  <si>
    <t>Рознай Василь Васильович</t>
  </si>
  <si>
    <t>Орхідея</t>
  </si>
  <si>
    <t>Українська, 30</t>
  </si>
  <si>
    <t>Лупул Алла Василівна</t>
  </si>
  <si>
    <t>Гараж №5</t>
  </si>
  <si>
    <t>Руська 256А</t>
  </si>
  <si>
    <t>Попов Андрій Миколайович</t>
  </si>
  <si>
    <t>Заводська 30</t>
  </si>
  <si>
    <t>Катализатор сервис, СТО</t>
  </si>
  <si>
    <t>Палагнюк Олексій Ілліч</t>
  </si>
  <si>
    <t>Ковалюк Лідія Володимирівна</t>
  </si>
  <si>
    <t>Кроха</t>
  </si>
  <si>
    <t>Тройчина Світлана Валентинівна</t>
  </si>
  <si>
    <t>Глибока</t>
  </si>
  <si>
    <t>Центральна, 101А</t>
  </si>
  <si>
    <t>Крючко Олена Михайлівна</t>
  </si>
  <si>
    <t>Сервісний Центр Ремонт</t>
  </si>
  <si>
    <t>Мінімаркет Цілодобово</t>
  </si>
  <si>
    <t>Центральна, 147</t>
  </si>
  <si>
    <t>Фаб'ян Валерій Ілліч</t>
  </si>
  <si>
    <t>Т-Тревел</t>
  </si>
  <si>
    <t>Склад №4</t>
  </si>
  <si>
    <t>ТетаФарм, ТОВ</t>
  </si>
  <si>
    <t>Комарова 27</t>
  </si>
  <si>
    <t>Антоновський Олександр Семенович</t>
  </si>
  <si>
    <t>Залозецького 107</t>
  </si>
  <si>
    <t>Пішак Галина Михайлівна</t>
  </si>
  <si>
    <t>Центральна, 24А</t>
  </si>
  <si>
    <t>Нептун</t>
  </si>
  <si>
    <t>Черемошська, 2А</t>
  </si>
  <si>
    <t>Заторська Марія Георгіївна</t>
  </si>
  <si>
    <t>Добрі традиції</t>
  </si>
  <si>
    <t xml:space="preserve">Шевченка, </t>
  </si>
  <si>
    <t>Нагорняк Наталія Дмитрівна</t>
  </si>
  <si>
    <t>Ткачук Роман Васильович</t>
  </si>
  <si>
    <t>Джурів</t>
  </si>
  <si>
    <t>Шевченка, 1</t>
  </si>
  <si>
    <t>Григорчук Ірина Василівна</t>
  </si>
  <si>
    <t>Бар Крамниця</t>
  </si>
  <si>
    <t>Верхні Станівці</t>
  </si>
  <si>
    <t>Нуцул Павліна Михайлівна</t>
  </si>
  <si>
    <t>Шевченка, 103</t>
  </si>
  <si>
    <t>Чорней Наталія Вікторівна</t>
  </si>
  <si>
    <t>Сагайдачного 43А</t>
  </si>
  <si>
    <t>Федорюк Роман Іванович</t>
  </si>
  <si>
    <t>Шевченка, 115</t>
  </si>
  <si>
    <t>Ватрич Валентина Петрівна</t>
  </si>
  <si>
    <t>Все добре</t>
  </si>
  <si>
    <t>Проспект Незалежності 84Б</t>
  </si>
  <si>
    <t>Федоряк Валерій Олександрович</t>
  </si>
  <si>
    <t>Вацак</t>
  </si>
  <si>
    <t>Шевченка, 129</t>
  </si>
  <si>
    <t>Півень Анастасія Анатоліївна</t>
  </si>
  <si>
    <t>Шинок у Славка</t>
  </si>
  <si>
    <t xml:space="preserve">Білоруська </t>
  </si>
  <si>
    <t>Флорескул Ярослав Миколайович</t>
  </si>
  <si>
    <t>У липах</t>
  </si>
  <si>
    <t>Шевченка, 14Б</t>
  </si>
  <si>
    <t>Погребенник Галина Петрівна</t>
  </si>
  <si>
    <t>Базар будка 28</t>
  </si>
  <si>
    <t>O01</t>
  </si>
  <si>
    <t>Косован Антон Юрійович</t>
  </si>
  <si>
    <t>Ентузіастів 2А павільон маг. 1</t>
  </si>
  <si>
    <t>Богдан Олександра Дмитрівна</t>
  </si>
  <si>
    <t>Гастроном Молоко "Центральний"</t>
  </si>
  <si>
    <t>Чоботар Іван Васильович</t>
  </si>
  <si>
    <t>Поплавок</t>
  </si>
  <si>
    <t>Мілієво</t>
  </si>
  <si>
    <t>Шевченка, 15</t>
  </si>
  <si>
    <t>Данилюк Марина Дмитрівна</t>
  </si>
  <si>
    <t>Експрес</t>
  </si>
  <si>
    <t>Магала, Чернівецька 2А</t>
  </si>
  <si>
    <t>Дякую</t>
  </si>
  <si>
    <t>Мамаївці</t>
  </si>
  <si>
    <t>Шевченка, 162А</t>
  </si>
  <si>
    <t>Терлецька Наталія Данилівна</t>
  </si>
  <si>
    <t>Меркурій</t>
  </si>
  <si>
    <t>Драгасимів</t>
  </si>
  <si>
    <t>Шевченка, 27</t>
  </si>
  <si>
    <t>Кибич Галина Василівна</t>
  </si>
  <si>
    <t>"Роксолана" Гастроном</t>
  </si>
  <si>
    <t>Мойка Хонда</t>
  </si>
  <si>
    <t>Гайдара 1Л</t>
  </si>
  <si>
    <t>Коцюбинсього 2, 6 корпус</t>
  </si>
  <si>
    <t>Бджілка</t>
  </si>
  <si>
    <t>Шевченка, 29</t>
  </si>
  <si>
    <t>Столярчук Іван Сидорович</t>
  </si>
  <si>
    <t>Дарвіна 2А</t>
  </si>
  <si>
    <t>Веренчанка</t>
  </si>
  <si>
    <t>Шевченка, 31</t>
  </si>
  <si>
    <t>Логвіненко Ірина Василівна</t>
  </si>
  <si>
    <t>Абсолют</t>
  </si>
  <si>
    <t>Івасюка 2</t>
  </si>
  <si>
    <t>Орищук Тетяна Юріївна</t>
  </si>
  <si>
    <t>Чорноморська 15А</t>
  </si>
  <si>
    <t>Любка-Труфіна Леся Орестівна</t>
  </si>
  <si>
    <t>Авторизований Сервіс</t>
  </si>
  <si>
    <t>Вінниченка 117А</t>
  </si>
  <si>
    <t>Пукач Михайло Павлович</t>
  </si>
  <si>
    <t>Вільшини 1</t>
  </si>
  <si>
    <t>Шевченка, 38</t>
  </si>
  <si>
    <t>Бойчук Валентина Іванівна</t>
  </si>
  <si>
    <t>O02</t>
  </si>
  <si>
    <t>Головна 226А</t>
  </si>
  <si>
    <t>Вацак Владислав Генадійович</t>
  </si>
  <si>
    <t>Ярема</t>
  </si>
  <si>
    <t>Шевченка, 47</t>
  </si>
  <si>
    <t>Ярема Михайло Петрович</t>
  </si>
  <si>
    <t>Тетяна</t>
  </si>
  <si>
    <t>Шевченка, 63</t>
  </si>
  <si>
    <t>Артименко Мирослава Мирославівна</t>
  </si>
  <si>
    <t>М'ясопродукти</t>
  </si>
  <si>
    <t>Полєтаєва 4А</t>
  </si>
  <si>
    <t>Вегонюк Стефанія Іванівна</t>
  </si>
  <si>
    <t>Гребінки 16</t>
  </si>
  <si>
    <t>Сторожинецька 101</t>
  </si>
  <si>
    <t>Явіс</t>
  </si>
  <si>
    <t>Шевченка, 86</t>
  </si>
  <si>
    <t>Яковишина Тетяна Данилівна</t>
  </si>
  <si>
    <t>Комарова 30</t>
  </si>
  <si>
    <t>Сегедин Ольга Миколаївна</t>
  </si>
  <si>
    <t>Корона</t>
  </si>
  <si>
    <t>Іллінці</t>
  </si>
  <si>
    <t>Шкільна, 1</t>
  </si>
  <si>
    <t>Ухач Тетяна Андріївна</t>
  </si>
  <si>
    <t>Калинівська 13а</t>
  </si>
  <si>
    <t>Продукти "Ксенія"</t>
  </si>
  <si>
    <t>Лозівська 27</t>
  </si>
  <si>
    <t>Кисилиця Микола Іванович</t>
  </si>
  <si>
    <t>Інветарний</t>
  </si>
  <si>
    <t>План</t>
  </si>
  <si>
    <t>Ціна</t>
  </si>
  <si>
    <t>Selecta</t>
  </si>
  <si>
    <t xml:space="preserve">  Saeco</t>
  </si>
  <si>
    <t>WMF Prestolino</t>
  </si>
  <si>
    <t>Aulica Fokus, Saeco</t>
  </si>
  <si>
    <t>WMF Presto</t>
  </si>
  <si>
    <t>Aulica Top, Saeco</t>
  </si>
  <si>
    <t>Bianchi</t>
  </si>
  <si>
    <t>Bosh Solitaire</t>
  </si>
  <si>
    <t>Café Grande</t>
  </si>
  <si>
    <t>9013N5P0018434</t>
  </si>
  <si>
    <t>Phedra, Saeco</t>
  </si>
  <si>
    <t xml:space="preserve">Café Grande Superautomatica  </t>
  </si>
  <si>
    <t>Caffe Buono</t>
  </si>
  <si>
    <t>9013N5P0018020</t>
  </si>
  <si>
    <t xml:space="preserve">Caffe Buono Amaroy </t>
  </si>
  <si>
    <t>9013N5P0014609</t>
  </si>
  <si>
    <t>Gaggia Syncrony Logic</t>
  </si>
  <si>
    <t>Necta Koro</t>
  </si>
  <si>
    <t>Incanto Digital, Saeco</t>
  </si>
  <si>
    <t>Incanto, Saeco</t>
  </si>
  <si>
    <t xml:space="preserve">Jura Impressa XS90 </t>
  </si>
  <si>
    <t>-</t>
  </si>
  <si>
    <t>sPresso (Necta)</t>
  </si>
  <si>
    <t>Krups</t>
  </si>
  <si>
    <t>Necta Korinto</t>
  </si>
  <si>
    <t>Magic Comfort + Redesigne, Saeco</t>
  </si>
  <si>
    <t>Magic Comfort +, Saeco</t>
  </si>
  <si>
    <t>Magic Comfort Redesigne, Saeco</t>
  </si>
  <si>
    <t>TU901318071915</t>
  </si>
  <si>
    <t>Magic de Luxe Redesigne, Saeco</t>
  </si>
  <si>
    <t>TU901343186363</t>
  </si>
  <si>
    <t>Magic de Luxe, Saeco</t>
  </si>
  <si>
    <t>TU901346202750</t>
  </si>
  <si>
    <t>Magic Roma Edition, Saeco</t>
  </si>
  <si>
    <t>TU901345199970</t>
  </si>
  <si>
    <t>Magic Roma, Saeco</t>
  </si>
  <si>
    <t>TU901343186353</t>
  </si>
  <si>
    <t>Magic,  Saeco</t>
  </si>
  <si>
    <t>TU901346202749</t>
  </si>
  <si>
    <t>Moulinex</t>
  </si>
  <si>
    <t>TU901343186384</t>
  </si>
  <si>
    <t>TU901408024889</t>
  </si>
  <si>
    <t>TU901408024886</t>
  </si>
  <si>
    <t>TU901408024876</t>
  </si>
  <si>
    <t xml:space="preserve">Rotel Comforta  </t>
  </si>
  <si>
    <t>TU901408024883</t>
  </si>
  <si>
    <t>Royal Cappucino, Saeco</t>
  </si>
  <si>
    <t>TU901408024881</t>
  </si>
  <si>
    <t>Royal Classic, Saeco</t>
  </si>
  <si>
    <t>TU901408024887</t>
  </si>
  <si>
    <t>Royal Digital Plus, Saeco</t>
  </si>
  <si>
    <t>TU901408024895</t>
  </si>
  <si>
    <t>Royal Digital, Saeco</t>
  </si>
  <si>
    <t>TU901508022209</t>
  </si>
  <si>
    <t>Royal Office, Saeco</t>
  </si>
  <si>
    <t>TU901506015308</t>
  </si>
  <si>
    <t>Royal Professional, Saeco</t>
  </si>
  <si>
    <t>TU901506015315</t>
  </si>
  <si>
    <t>Satrap Espresso Excelento</t>
  </si>
  <si>
    <t>TU901508022170</t>
  </si>
  <si>
    <t>TU901508022216</t>
  </si>
  <si>
    <t>Siemens</t>
  </si>
  <si>
    <t>TU901508022171</t>
  </si>
  <si>
    <t>Solis</t>
  </si>
  <si>
    <t>TU901508022206</t>
  </si>
  <si>
    <t>Solis Master 5000</t>
  </si>
  <si>
    <t>TU901506015305</t>
  </si>
  <si>
    <t>TU901508022177</t>
  </si>
  <si>
    <t>Stratos</t>
  </si>
  <si>
    <t>TU901508022173</t>
  </si>
  <si>
    <t>Tchibo</t>
  </si>
  <si>
    <t>TU901330131017</t>
  </si>
  <si>
    <t>Trevi Chiara, Spidem</t>
  </si>
  <si>
    <t>TU901325103727</t>
  </si>
  <si>
    <t>Vienna de Luxe</t>
  </si>
  <si>
    <t>TU901325103729</t>
  </si>
  <si>
    <t>TV901104009640</t>
  </si>
  <si>
    <t>TV901104009641</t>
  </si>
  <si>
    <t>TV90110400965</t>
  </si>
  <si>
    <t>TV901108028046</t>
  </si>
  <si>
    <t>TV901108028044</t>
  </si>
  <si>
    <t>TU901311048110</t>
  </si>
  <si>
    <t>TU901311048119</t>
  </si>
  <si>
    <t>TU901311048117</t>
  </si>
  <si>
    <t>TU901311048112</t>
  </si>
  <si>
    <t>TU901308038431</t>
  </si>
  <si>
    <t>TU901308038423</t>
  </si>
  <si>
    <t>TU901308038424</t>
  </si>
  <si>
    <t>TV901111037793</t>
  </si>
  <si>
    <t>9003ROO0014299</t>
  </si>
  <si>
    <t>9003RO00017713</t>
  </si>
  <si>
    <t>9010RO00062337</t>
  </si>
  <si>
    <t>9008ROO0057890</t>
  </si>
  <si>
    <t>TV901246075104</t>
  </si>
  <si>
    <t>TV901246075109</t>
  </si>
  <si>
    <t>TV901246075106</t>
  </si>
  <si>
    <t>TU901314057064</t>
  </si>
  <si>
    <t>TU901314057049</t>
  </si>
  <si>
    <t>TU901314057040</t>
  </si>
  <si>
    <t>TU901314057217</t>
  </si>
  <si>
    <t>TU901314057039</t>
  </si>
  <si>
    <t>TU901314057063</t>
  </si>
  <si>
    <t>TU901314057050</t>
  </si>
  <si>
    <t>TU901314057047</t>
  </si>
  <si>
    <t>TU901314057212</t>
  </si>
  <si>
    <t>TU901314057218</t>
  </si>
  <si>
    <t>TU901314057045</t>
  </si>
  <si>
    <t>TU901314057213</t>
  </si>
  <si>
    <t>TU901314057215</t>
  </si>
  <si>
    <t>TU901314057214</t>
  </si>
  <si>
    <t>TU901314057066</t>
  </si>
  <si>
    <t>TU901314057211</t>
  </si>
  <si>
    <t>TU901314057074</t>
  </si>
  <si>
    <t>9006ROY0624334</t>
  </si>
  <si>
    <t>получилось!!!)))))</t>
  </si>
  <si>
    <t>9004ROY0512388</t>
  </si>
  <si>
    <t>9004MM40695161</t>
  </si>
  <si>
    <t>9006MM40811138</t>
  </si>
  <si>
    <t>9006MM40810926</t>
  </si>
  <si>
    <t>9004MM40707512</t>
  </si>
  <si>
    <t>9004MM40736256</t>
  </si>
  <si>
    <t>9004MM40707942</t>
  </si>
  <si>
    <t>9004MM40708817</t>
  </si>
  <si>
    <t>9001MM40707136</t>
  </si>
  <si>
    <t>TC55002/02 FD 8107 041791</t>
  </si>
  <si>
    <t>TKA5502/02 FD 8107 039923</t>
  </si>
  <si>
    <t>TC55001/01FD 7905</t>
  </si>
  <si>
    <t>TC55002/02 FD 8202 05552</t>
  </si>
  <si>
    <t>TC55002/02 FD 82211 078113</t>
  </si>
  <si>
    <t>TC55002/02FD 8105 036199</t>
  </si>
  <si>
    <t>TC55001/01 FD 7911 009158</t>
  </si>
  <si>
    <t>TC55002/01 FD 8006 024608</t>
  </si>
  <si>
    <t>TC55002/01 FD 8002 013804</t>
  </si>
  <si>
    <t>TKA5502/02 FD 8116 046663</t>
  </si>
  <si>
    <t>TKA5502/02FD 8206 067996</t>
  </si>
  <si>
    <t>TC55002/02 FD 8105 03625</t>
  </si>
  <si>
    <t>TKA5502/02FD 8206 067783</t>
  </si>
  <si>
    <t>9004ROY0493620</t>
  </si>
  <si>
    <t>TC55002/01FD 8011 027705</t>
  </si>
  <si>
    <t>TKA5502/02FD 8210 076032</t>
  </si>
  <si>
    <t>TC55002/02 FD 8206 067554</t>
  </si>
  <si>
    <t>9004ROY0521173</t>
  </si>
  <si>
    <t>9003ROY0481144</t>
  </si>
  <si>
    <t>TKA5502/02 FD 820907</t>
  </si>
  <si>
    <t>TC55002/02</t>
  </si>
  <si>
    <t>TC55002/02FD 8112 052514</t>
  </si>
  <si>
    <t>TC55002/02FD 8211 080250</t>
  </si>
  <si>
    <t>TC55002/02FD 8204 062028</t>
  </si>
  <si>
    <t>TKA5502/02 FD 8110 046786</t>
  </si>
  <si>
    <t>TKA5502/02 FD 8206 067905</t>
  </si>
  <si>
    <t>TC55002/02 FD 8104 033839</t>
  </si>
  <si>
    <t>9003ROY0455770</t>
  </si>
  <si>
    <t>TC55002/01 FD 8002 016010</t>
  </si>
  <si>
    <t>TC55002/02 FD 8107 040171</t>
  </si>
  <si>
    <t>TC55002/01 FD 8006 023190</t>
  </si>
  <si>
    <t>TC55002/02 FD 8104 033427</t>
  </si>
  <si>
    <t>TC55002/02FD 8207 069049</t>
  </si>
  <si>
    <t>TKA5502/02FD 8201 053591</t>
  </si>
  <si>
    <t>TKA5502</t>
  </si>
  <si>
    <t>TC55002/02 FD 8204 081644</t>
  </si>
  <si>
    <t>TC55002/01 FD 8012 028100</t>
  </si>
  <si>
    <t>TC55002/02FD 8202 055832</t>
  </si>
  <si>
    <t>TKA5502/01 FD 8005 020978</t>
  </si>
  <si>
    <t>TC55002/01 FD 8002 013708</t>
  </si>
  <si>
    <t>TKA5501/01 FD 7902</t>
  </si>
  <si>
    <t>TKA5502/02 FD 8112 050010</t>
  </si>
  <si>
    <t>TC55002/02 FD 8103 031955</t>
  </si>
  <si>
    <t>TC55002/01 FD 8011 027689</t>
  </si>
  <si>
    <t>TC55001/01</t>
  </si>
  <si>
    <t>TC55002/02 FD 8204 061607</t>
  </si>
  <si>
    <t>TC55002/01FD 8007 025656</t>
  </si>
  <si>
    <t>TC55002/01 FD 8005 019218</t>
  </si>
  <si>
    <t>TC55002/01 FD 8006 023625</t>
  </si>
  <si>
    <t>9005MM40785504</t>
  </si>
  <si>
    <t>9003MM40621493</t>
  </si>
  <si>
    <t>9003MM40646009</t>
  </si>
  <si>
    <t>9003ST0047015</t>
  </si>
  <si>
    <t>9004SA40185074</t>
  </si>
  <si>
    <t>9004SAT0030226</t>
  </si>
  <si>
    <t>C12471</t>
  </si>
  <si>
    <t>9004MM40748919</t>
  </si>
  <si>
    <t>9004MM40700557</t>
  </si>
  <si>
    <t>9005MO40006020</t>
  </si>
  <si>
    <t>F9054110/3WO-15060</t>
  </si>
  <si>
    <t>9008SR40106229</t>
  </si>
  <si>
    <t>F9054210/3 W0-16100</t>
  </si>
  <si>
    <t>A67193</t>
  </si>
  <si>
    <t>A67865</t>
  </si>
  <si>
    <t>9005MO40005475</t>
  </si>
  <si>
    <t>F9054210/WO-03041/45606</t>
  </si>
  <si>
    <t>F9054297/3WO-20070</t>
  </si>
  <si>
    <t>9003SA40148761</t>
  </si>
  <si>
    <t>9010SR40017771</t>
  </si>
  <si>
    <t>F9054110/3 W0-07040</t>
  </si>
  <si>
    <t>9003AM40003135</t>
  </si>
  <si>
    <t>9008SR40047871</t>
  </si>
  <si>
    <t>9009SA40159635</t>
  </si>
  <si>
    <t>9009SR40042232</t>
  </si>
  <si>
    <t>9003MO40001961</t>
  </si>
  <si>
    <t>9005MO40000138</t>
  </si>
  <si>
    <t>9007SP40045929</t>
  </si>
  <si>
    <t>TW901202003483</t>
  </si>
  <si>
    <t>9003SA40239853</t>
  </si>
  <si>
    <t>TW90111402417</t>
  </si>
  <si>
    <t>TW901050330163</t>
  </si>
  <si>
    <t>TW901048305206</t>
  </si>
  <si>
    <t>tw901048</t>
  </si>
  <si>
    <t>TW901048305355</t>
  </si>
  <si>
    <t>TW901146600640</t>
  </si>
  <si>
    <t>TW901146600811</t>
  </si>
  <si>
    <t>TW901146600642</t>
  </si>
  <si>
    <t>9009SR4001</t>
  </si>
  <si>
    <t>TW901146600660</t>
  </si>
  <si>
    <t>TW901146600828</t>
  </si>
  <si>
    <t>TW901146600882</t>
  </si>
  <si>
    <t>TW901146600641</t>
  </si>
  <si>
    <t>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</si>
</sst>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&lt;=9999999]###\-####;\(0##\)\ ###\-##\-##"/>
    <numFmt numFmtId="165" formatCode="h\е\р\н\і\в\ц\і\,\ General"/>
  </numFmts>
  <fonts count="11" x14ac:knownFonts="1">
    <font>
      <sz val="11"/>
      <color rgb="FF000000"/>
      <name val="Calibri"/>
    </font>
    <font>
      <b/>
      <i/>
      <sz val="11"/>
      <color rgb="FF000000"/>
      <name val="Times New Roman"/>
    </font>
    <font>
      <sz val="11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Calibri"/>
    </font>
    <font>
      <b/>
      <u/>
      <sz val="11"/>
      <color rgb="FF000000"/>
      <name val="Times New Roman"/>
    </font>
    <font>
      <b/>
      <u/>
      <sz val="11"/>
      <color rgb="FF000000"/>
      <name val="Times New Roman"/>
    </font>
    <font>
      <sz val="11"/>
      <name val="Calibri"/>
    </font>
    <font>
      <b/>
      <u/>
      <sz val="11"/>
      <color rgb="FF000000"/>
      <name val="Calibri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0" fillId="0" borderId="1" xfId="0" applyFont="1" applyBorder="1"/>
    <xf numFmtId="0" fontId="3" fillId="0" borderId="0" xfId="0" applyFont="1" applyAlignment="1">
      <alignment horizontal="center" vertical="center"/>
    </xf>
    <xf numFmtId="0" fontId="4" fillId="0" borderId="1" xfId="0" applyFont="1" applyBorder="1"/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0" fontId="0" fillId="0" borderId="1" xfId="0" applyFont="1" applyBorder="1"/>
    <xf numFmtId="0" fontId="0" fillId="0" borderId="11" xfId="0" applyFont="1" applyBorder="1"/>
    <xf numFmtId="3" fontId="0" fillId="0" borderId="1" xfId="0" applyNumberFormat="1" applyFont="1" applyBorder="1"/>
    <xf numFmtId="165" fontId="0" fillId="0" borderId="1" xfId="0" applyNumberFormat="1" applyFont="1" applyBorder="1"/>
    <xf numFmtId="0" fontId="0" fillId="0" borderId="12" xfId="0" applyFont="1" applyBorder="1"/>
    <xf numFmtId="0" fontId="0" fillId="0" borderId="13" xfId="0" applyFont="1" applyBorder="1"/>
    <xf numFmtId="0" fontId="0" fillId="0" borderId="14" xfId="0" applyFont="1" applyBorder="1"/>
    <xf numFmtId="0" fontId="7" fillId="0" borderId="0" xfId="0" applyFont="1"/>
    <xf numFmtId="0" fontId="0" fillId="2" borderId="15" xfId="0" applyFont="1" applyFill="1" applyBorder="1"/>
    <xf numFmtId="0" fontId="0" fillId="2" borderId="1" xfId="0" applyFont="1" applyFill="1" applyBorder="1"/>
    <xf numFmtId="3" fontId="0" fillId="2" borderId="1" xfId="0" applyNumberFormat="1" applyFont="1" applyFill="1" applyBorder="1"/>
    <xf numFmtId="0" fontId="0" fillId="2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2" borderId="16" xfId="0" applyFont="1" applyFill="1" applyBorder="1"/>
    <xf numFmtId="0" fontId="0" fillId="2" borderId="17" xfId="0" applyFont="1" applyFill="1" applyBorder="1"/>
    <xf numFmtId="0" fontId="0" fillId="2" borderId="16" xfId="0" applyFont="1" applyFill="1" applyBorder="1" applyAlignment="1">
      <alignment horizontal="left" vertical="center"/>
    </xf>
    <xf numFmtId="0" fontId="0" fillId="0" borderId="0" xfId="0" applyFont="1" applyAlignment="1"/>
    <xf numFmtId="0" fontId="2" fillId="0" borderId="6" xfId="0" applyFont="1" applyBorder="1" applyAlignment="1">
      <alignment horizontal="center" vertical="center" wrapText="1"/>
    </xf>
    <xf numFmtId="0" fontId="7" fillId="0" borderId="4" xfId="0" applyFont="1" applyBorder="1"/>
    <xf numFmtId="0" fontId="2" fillId="0" borderId="0" xfId="0" applyFont="1" applyAlignment="1">
      <alignment horizontal="left" vertical="center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9">
    <dxf>
      <fill>
        <patternFill patternType="solid">
          <fgColor rgb="FFDBE5F1"/>
          <bgColor rgb="FFDBE5F1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FFFFFF"/>
          <bgColor rgb="FFFFFFFF"/>
        </patternFill>
      </fill>
    </dxf>
  </dxfs>
  <tableStyles count="3">
    <tableStyle name="БД ТРТ-style" pivot="0" count="3" xr9:uid="{00000000-0011-0000-FFFF-FFFF00000000}">
      <tableStyleElement type="headerRow" dxfId="8"/>
      <tableStyleElement type="firstRowStripe" dxfId="7"/>
      <tableStyleElement type="secondRowStripe" dxfId="6"/>
    </tableStyle>
    <tableStyle name="БД КО-style" pivot="0" count="3" xr9:uid="{00000000-0011-0000-FFFF-FFFF01000000}">
      <tableStyleElement type="headerRow" dxfId="5"/>
      <tableStyleElement type="firstRowStripe" dxfId="4"/>
      <tableStyleElement type="secondRowStripe" dxfId="3"/>
    </tableStyle>
    <tableStyle name="БД КО-style 2" pivot="0" count="3" xr9:uid="{00000000-0011-0000-FFFF-FFFF02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B1:L292">
  <tableColumns count="11">
    <tableColumn id="1" xr3:uid="{00000000-0010-0000-0000-000001000000}" name="Акт"/>
    <tableColumn id="2" xr3:uid="{00000000-0010-0000-0000-000002000000}" name="Інвентарний"/>
    <tableColumn id="3" xr3:uid="{00000000-0010-0000-0000-000003000000}" name="Серійний"/>
    <tableColumn id="4" xr3:uid="{00000000-0010-0000-0000-000004000000}" name="Модель"/>
    <tableColumn id="5" xr3:uid="{00000000-0010-0000-0000-000005000000}" name="Назва ТРТ"/>
    <tableColumn id="6" xr3:uid="{00000000-0010-0000-0000-000006000000}" name="Тип ТРТ"/>
    <tableColumn id="7" xr3:uid="{00000000-0010-0000-0000-000007000000}" name="Район"/>
    <tableColumn id="8" xr3:uid="{00000000-0010-0000-0000-000008000000}" name="Село (місто)"/>
    <tableColumn id="9" xr3:uid="{00000000-0010-0000-0000-000009000000}" name="Фактична Адреса"/>
    <tableColumn id="10" xr3:uid="{00000000-0010-0000-0000-00000A000000}" name="ФОП"/>
    <tableColumn id="11" xr3:uid="{00000000-0010-0000-0000-00000B000000}" name="ТП"/>
  </tableColumns>
  <tableStyleInfo name="БД ТРТ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B1:F338">
  <tableColumns count="5">
    <tableColumn id="1" xr3:uid="{00000000-0010-0000-0100-000001000000}" name="Інветарний"/>
    <tableColumn id="2" xr3:uid="{00000000-0010-0000-0100-000002000000}" name="Серійний"/>
    <tableColumn id="3" xr3:uid="{00000000-0010-0000-0100-000003000000}" name="Модель"/>
    <tableColumn id="4" xr3:uid="{00000000-0010-0000-0100-000004000000}" name="План"/>
    <tableColumn id="5" xr3:uid="{00000000-0010-0000-0100-000005000000}" name="Ціна"/>
  </tableColumns>
  <tableStyleInfo name="БД КО-style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H1:J46">
  <tableColumns count="3">
    <tableColumn id="1" xr3:uid="{00000000-0010-0000-0200-000001000000}" name="Модель"/>
    <tableColumn id="2" xr3:uid="{00000000-0010-0000-0200-000002000000}" name="План"/>
    <tableColumn id="3" xr3:uid="{00000000-0010-0000-0200-000003000000}" name="Ціна"/>
  </tableColumns>
  <tableStyleInfo name="БД КО-style 2" showFirstColumn="1" showLastColumn="1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0"/>
  <sheetViews>
    <sheetView tabSelected="1" topLeftCell="A23" workbookViewId="0">
      <selection activeCell="K12" sqref="K12"/>
    </sheetView>
  </sheetViews>
  <sheetFormatPr defaultColWidth="14.42578125" defaultRowHeight="15" customHeight="1" x14ac:dyDescent="0.25"/>
  <cols>
    <col min="1" max="1" width="4" customWidth="1"/>
    <col min="2" max="2" width="8.140625" customWidth="1"/>
    <col min="3" max="3" width="14.140625" customWidth="1"/>
    <col min="4" max="4" width="23.5703125" customWidth="1"/>
    <col min="5" max="5" width="13.5703125" customWidth="1"/>
    <col min="6" max="6" width="15.85546875" customWidth="1"/>
    <col min="7" max="7" width="15.5703125" customWidth="1"/>
    <col min="8" max="19" width="8.7109375" customWidth="1"/>
  </cols>
  <sheetData>
    <row r="1" spans="1:19" x14ac:dyDescent="0.25">
      <c r="B1" s="41" t="s">
        <v>0</v>
      </c>
      <c r="C1" s="40"/>
      <c r="D1" s="40"/>
      <c r="E1" s="40"/>
      <c r="F1" s="40"/>
      <c r="G1" s="40"/>
      <c r="H1" s="1"/>
      <c r="I1" s="2">
        <v>1</v>
      </c>
      <c r="J1" s="2">
        <v>2</v>
      </c>
      <c r="K1" s="2">
        <v>3</v>
      </c>
      <c r="L1" s="2">
        <v>4</v>
      </c>
      <c r="M1" s="2">
        <v>5</v>
      </c>
      <c r="N1" s="2">
        <v>6</v>
      </c>
      <c r="O1" s="2">
        <v>7</v>
      </c>
      <c r="P1" s="2">
        <v>8</v>
      </c>
      <c r="Q1" s="2">
        <v>9</v>
      </c>
      <c r="R1" s="2">
        <v>10</v>
      </c>
      <c r="S1" s="2">
        <v>11</v>
      </c>
    </row>
    <row r="2" spans="1:19" x14ac:dyDescent="0.25">
      <c r="B2" s="42" t="s">
        <v>1</v>
      </c>
      <c r="C2" s="40"/>
      <c r="D2" s="40"/>
      <c r="E2" s="40"/>
      <c r="F2" s="40"/>
      <c r="G2" s="40"/>
      <c r="H2" s="1"/>
      <c r="I2" s="4" t="s">
        <v>2</v>
      </c>
      <c r="J2" s="4" t="s">
        <v>3</v>
      </c>
      <c r="K2" s="4" t="s">
        <v>4</v>
      </c>
      <c r="L2" s="4" t="s">
        <v>5</v>
      </c>
      <c r="M2" s="4" t="s">
        <v>6</v>
      </c>
      <c r="N2" s="4" t="s">
        <v>7</v>
      </c>
      <c r="O2" s="4" t="s">
        <v>8</v>
      </c>
      <c r="P2" s="4" t="s">
        <v>9</v>
      </c>
      <c r="Q2" s="4" t="s">
        <v>10</v>
      </c>
      <c r="R2" s="4" t="s">
        <v>11</v>
      </c>
      <c r="S2" s="4" t="s">
        <v>12</v>
      </c>
    </row>
    <row r="3" spans="1:19" x14ac:dyDescent="0.25">
      <c r="B3" s="39" t="s">
        <v>13</v>
      </c>
      <c r="C3" s="40"/>
      <c r="D3" s="1"/>
      <c r="E3" s="1"/>
      <c r="F3" s="1"/>
      <c r="G3" s="1" t="s">
        <v>14</v>
      </c>
      <c r="H3" s="1"/>
    </row>
    <row r="4" spans="1:19" x14ac:dyDescent="0.25">
      <c r="A4" s="6"/>
      <c r="B4" s="1"/>
      <c r="C4" s="1"/>
      <c r="D4" s="1"/>
      <c r="E4" s="1"/>
      <c r="F4" s="1"/>
      <c r="G4" s="1"/>
      <c r="H4" s="1"/>
    </row>
    <row r="5" spans="1:19" x14ac:dyDescent="0.25">
      <c r="B5" s="44" t="s">
        <v>15</v>
      </c>
      <c r="C5" s="40"/>
      <c r="D5" s="40"/>
      <c r="E5" s="40"/>
      <c r="F5" s="40"/>
      <c r="G5" s="43" t="str">
        <f t="array" ref="G5">INDEX('БД ТРТ'!$B$2:$L$292,MATCH($D$13,'БД ТРТ'!$C$2:$C$292,0),11)</f>
        <v>Мельникович О. В.</v>
      </c>
      <c r="H5" s="40"/>
    </row>
    <row r="6" spans="1:19" x14ac:dyDescent="0.25">
      <c r="B6" s="39" t="s">
        <v>16</v>
      </c>
      <c r="C6" s="40"/>
      <c r="D6" s="40"/>
      <c r="E6" s="40"/>
      <c r="F6" s="43" t="str">
        <f t="array" ref="F6">INDEX('БД ТРТ'!$B$2:$L$292,MATCH($D$13,'БД ТРТ'!$C$2:$C$292,0),10)</f>
        <v>Равленюк Наталія Василівна</v>
      </c>
      <c r="G6" s="40"/>
      <c r="H6" s="40"/>
    </row>
    <row r="7" spans="1:19" x14ac:dyDescent="0.25">
      <c r="B7" s="7" t="s">
        <v>17</v>
      </c>
      <c r="C7" s="44" t="s">
        <v>18</v>
      </c>
      <c r="D7" s="40"/>
      <c r="E7" s="5" t="s">
        <v>19</v>
      </c>
      <c r="F7" s="6"/>
      <c r="G7" s="5"/>
      <c r="H7" s="5"/>
    </row>
    <row r="8" spans="1:19" x14ac:dyDescent="0.25">
      <c r="B8" s="44" t="s">
        <v>20</v>
      </c>
      <c r="C8" s="40"/>
      <c r="D8" s="40"/>
      <c r="E8" s="47" t="s">
        <v>21</v>
      </c>
      <c r="F8" s="40"/>
      <c r="G8" s="40"/>
      <c r="H8" s="5"/>
    </row>
    <row r="9" spans="1:19" ht="15.75" customHeight="1" x14ac:dyDescent="0.25">
      <c r="B9" s="7" t="s">
        <v>22</v>
      </c>
      <c r="C9" s="45" t="str">
        <f>G5</f>
        <v>Мельникович О. В.</v>
      </c>
      <c r="D9" s="40"/>
      <c r="E9" s="8" t="s">
        <v>23</v>
      </c>
      <c r="F9" s="46" t="s">
        <v>24</v>
      </c>
      <c r="G9" s="40"/>
      <c r="H9" s="9"/>
    </row>
    <row r="10" spans="1:19" x14ac:dyDescent="0.25">
      <c r="B10" s="5" t="s">
        <v>25</v>
      </c>
      <c r="C10" s="5"/>
      <c r="D10" s="5"/>
      <c r="E10" s="5"/>
      <c r="F10" s="5"/>
      <c r="G10" s="5"/>
      <c r="H10" s="5"/>
    </row>
    <row r="11" spans="1:19" x14ac:dyDescent="0.25">
      <c r="B11" s="1"/>
      <c r="C11" s="1"/>
      <c r="D11" s="1"/>
      <c r="E11" s="1"/>
      <c r="F11" s="1"/>
      <c r="G11" s="1"/>
      <c r="H11" s="1"/>
    </row>
    <row r="12" spans="1:19" ht="30" x14ac:dyDescent="0.25">
      <c r="B12" s="10" t="s">
        <v>2</v>
      </c>
      <c r="C12" s="11" t="s">
        <v>26</v>
      </c>
      <c r="D12" s="11" t="s">
        <v>27</v>
      </c>
      <c r="E12" s="11" t="s">
        <v>28</v>
      </c>
      <c r="F12" s="11" t="s">
        <v>29</v>
      </c>
      <c r="G12" s="11" t="s">
        <v>30</v>
      </c>
      <c r="H12" s="1"/>
      <c r="K12" s="36"/>
    </row>
    <row r="13" spans="1:19" ht="27" customHeight="1" x14ac:dyDescent="0.25">
      <c r="B13" s="12">
        <v>1</v>
      </c>
      <c r="C13" s="13" t="str">
        <f t="array" ref="C13">INDEX('БД ТРТ'!$B$2:$L$292,MATCH($D$13,'БД ТРТ'!$C$2:$C$292,0),4)</f>
        <v>Bosh Solitaire</v>
      </c>
      <c r="D13" s="14">
        <v>423</v>
      </c>
      <c r="E13" s="13">
        <v>1</v>
      </c>
      <c r="F13" s="13">
        <f t="array" ref="F13">INDEX('БД КО'!$H$2:$J$46,MATCH($C$13,'БД КО'!$H$2:$H$46,0),3)</f>
        <v>4500</v>
      </c>
      <c r="G13" s="13">
        <f t="array" ref="G13">INDEX('БД КО'!$H$2:$J$46,MATCH($C$13,'БД КО'!$H$2:$H$46,0),2)</f>
        <v>4</v>
      </c>
      <c r="H13" s="1"/>
    </row>
    <row r="14" spans="1:19" x14ac:dyDescent="0.25">
      <c r="B14" s="37">
        <v>2</v>
      </c>
      <c r="C14" s="37"/>
      <c r="D14" s="37"/>
      <c r="E14" s="37"/>
      <c r="F14" s="37"/>
      <c r="G14" s="37"/>
      <c r="H14" s="1"/>
    </row>
    <row r="15" spans="1:19" x14ac:dyDescent="0.25">
      <c r="B15" s="38"/>
      <c r="C15" s="38"/>
      <c r="D15" s="38"/>
      <c r="E15" s="38"/>
      <c r="F15" s="38"/>
      <c r="G15" s="38"/>
      <c r="H15" s="1"/>
    </row>
    <row r="16" spans="1:19" x14ac:dyDescent="0.25">
      <c r="B16" s="37">
        <v>3</v>
      </c>
      <c r="C16" s="37"/>
      <c r="D16" s="37"/>
      <c r="E16" s="37"/>
      <c r="F16" s="37"/>
      <c r="G16" s="37"/>
      <c r="H16" s="1"/>
    </row>
    <row r="17" spans="2:8" x14ac:dyDescent="0.25">
      <c r="B17" s="38"/>
      <c r="C17" s="38"/>
      <c r="D17" s="38"/>
      <c r="E17" s="38"/>
      <c r="F17" s="38"/>
      <c r="G17" s="38"/>
      <c r="H17" s="1"/>
    </row>
    <row r="18" spans="2:8" x14ac:dyDescent="0.25">
      <c r="B18" s="6"/>
      <c r="C18" s="6"/>
      <c r="D18" s="6"/>
      <c r="E18" s="6"/>
      <c r="F18" s="6"/>
      <c r="G18" s="6"/>
      <c r="H18" s="6"/>
    </row>
    <row r="19" spans="2:8" x14ac:dyDescent="0.25">
      <c r="B19" s="51" t="s">
        <v>31</v>
      </c>
      <c r="C19" s="40"/>
      <c r="D19" s="40"/>
      <c r="E19" s="40"/>
      <c r="F19" s="40"/>
      <c r="G19" s="40"/>
      <c r="H19" s="6"/>
    </row>
    <row r="20" spans="2:8" x14ac:dyDescent="0.25">
      <c r="B20" s="40"/>
      <c r="C20" s="40"/>
      <c r="D20" s="40"/>
      <c r="E20" s="40"/>
      <c r="F20" s="40"/>
      <c r="G20" s="40"/>
      <c r="H20" s="6"/>
    </row>
    <row r="21" spans="2:8" ht="15.75" customHeight="1" x14ac:dyDescent="0.25">
      <c r="B21" s="6"/>
      <c r="C21" s="6"/>
      <c r="D21" s="6"/>
      <c r="E21" s="6"/>
      <c r="F21" s="6"/>
      <c r="G21" s="6"/>
      <c r="H21" s="6"/>
    </row>
    <row r="22" spans="2:8" ht="15.75" customHeight="1" x14ac:dyDescent="0.25">
      <c r="B22" s="7" t="s">
        <v>32</v>
      </c>
      <c r="C22" s="45" t="str">
        <f t="array" ref="C22">INDEX('БД ТРТ'!$B$2:$L$292,MATCH($D$13,'БД ТРТ'!$C$2:$C$292,0),7)</f>
        <v>Заставнівський</v>
      </c>
      <c r="D22" s="40"/>
      <c r="E22" s="7" t="s">
        <v>9</v>
      </c>
      <c r="F22" s="45" t="str">
        <f t="array" ref="F22">INDEX('БД ТРТ'!$B$2:$L$292,MATCH($D$13,'БД ТРТ'!$C$2:$C$292,0),8)</f>
        <v>Звенячин</v>
      </c>
      <c r="G22" s="40"/>
      <c r="H22" s="6"/>
    </row>
    <row r="23" spans="2:8" ht="15.75" customHeight="1" x14ac:dyDescent="0.25">
      <c r="B23" s="7" t="s">
        <v>33</v>
      </c>
      <c r="C23" s="45" t="str">
        <f t="array" ref="C23">INDEX('БД ТРТ'!$B$2:$L$292,MATCH($D$13,'БД ТРТ'!$C$2:$C$292,0),9)</f>
        <v xml:space="preserve">Миронюка, </v>
      </c>
      <c r="D23" s="40"/>
      <c r="E23" s="7" t="s">
        <v>6</v>
      </c>
      <c r="F23" s="45" t="str">
        <f t="array" ref="F23">INDEX('БД ТРТ'!$B$2:$L$292,MATCH($D$13,'БД ТРТ'!$C$2:$C$292,0),5)</f>
        <v>Юлія</v>
      </c>
      <c r="G23" s="40"/>
      <c r="H23" s="6"/>
    </row>
    <row r="24" spans="2:8" ht="15.75" customHeight="1" x14ac:dyDescent="0.25">
      <c r="B24" s="7" t="s">
        <v>34</v>
      </c>
      <c r="C24" s="7"/>
      <c r="D24" s="3" t="s">
        <v>35</v>
      </c>
      <c r="E24" s="7" t="s">
        <v>36</v>
      </c>
      <c r="F24" s="48" t="s">
        <v>24</v>
      </c>
      <c r="G24" s="40"/>
      <c r="H24" s="6"/>
    </row>
    <row r="25" spans="2:8" ht="15.75" customHeight="1" x14ac:dyDescent="0.25">
      <c r="B25" s="7" t="s">
        <v>37</v>
      </c>
      <c r="C25" s="7"/>
      <c r="D25" s="3" t="s">
        <v>35</v>
      </c>
      <c r="E25" s="7" t="s">
        <v>38</v>
      </c>
      <c r="F25" s="48" t="s">
        <v>24</v>
      </c>
      <c r="G25" s="40"/>
      <c r="H25" s="6"/>
    </row>
    <row r="26" spans="2:8" ht="15.75" customHeight="1" x14ac:dyDescent="0.25"/>
    <row r="27" spans="2:8" ht="15.75" customHeight="1" x14ac:dyDescent="0.25">
      <c r="B27" s="39" t="s">
        <v>39</v>
      </c>
      <c r="C27" s="40"/>
      <c r="D27" s="40"/>
      <c r="E27" s="40"/>
      <c r="F27" s="40"/>
      <c r="G27" s="40"/>
    </row>
    <row r="28" spans="2:8" ht="15.75" customHeight="1" x14ac:dyDescent="0.25">
      <c r="B28" s="6" t="s">
        <v>40</v>
      </c>
    </row>
    <row r="29" spans="2:8" ht="15.75" customHeight="1" x14ac:dyDescent="0.25"/>
    <row r="30" spans="2:8" ht="15.75" customHeight="1" x14ac:dyDescent="0.25">
      <c r="B30" s="6" t="s">
        <v>41</v>
      </c>
    </row>
    <row r="31" spans="2:8" ht="15.75" customHeight="1" x14ac:dyDescent="0.25"/>
    <row r="32" spans="2:8" ht="15.75" customHeight="1" x14ac:dyDescent="0.25">
      <c r="B32" s="7" t="s">
        <v>42</v>
      </c>
      <c r="E32" s="7" t="s">
        <v>43</v>
      </c>
    </row>
    <row r="33" spans="2:7" ht="15.75" customHeight="1" x14ac:dyDescent="0.25">
      <c r="B33" s="7" t="s">
        <v>44</v>
      </c>
      <c r="E33" s="7" t="s">
        <v>45</v>
      </c>
    </row>
    <row r="34" spans="2:7" ht="15.75" customHeight="1" x14ac:dyDescent="0.25"/>
    <row r="35" spans="2:7" ht="15.75" customHeight="1" x14ac:dyDescent="0.25">
      <c r="B35" s="50" t="str">
        <f>G5</f>
        <v>Мельникович О. В.</v>
      </c>
      <c r="C35" s="40"/>
      <c r="D35" s="40"/>
      <c r="E35" s="49" t="s">
        <v>46</v>
      </c>
      <c r="F35" s="40"/>
      <c r="G35" s="40"/>
    </row>
    <row r="36" spans="2:7" ht="15.75" customHeight="1" x14ac:dyDescent="0.25">
      <c r="B36" s="15"/>
      <c r="C36" s="15"/>
      <c r="D36" s="15"/>
    </row>
    <row r="37" spans="2:7" ht="15.75" customHeight="1" x14ac:dyDescent="0.25">
      <c r="B37" t="s">
        <v>47</v>
      </c>
      <c r="C37" t="s">
        <v>48</v>
      </c>
      <c r="E37" t="s">
        <v>47</v>
      </c>
      <c r="F37" t="s">
        <v>48</v>
      </c>
    </row>
    <row r="38" spans="2:7" ht="15.75" customHeight="1" x14ac:dyDescent="0.25">
      <c r="B38" t="s">
        <v>49</v>
      </c>
      <c r="C38" t="s">
        <v>48</v>
      </c>
      <c r="E38" t="s">
        <v>49</v>
      </c>
      <c r="F38" t="s">
        <v>48</v>
      </c>
    </row>
    <row r="39" spans="2:7" ht="15.75" customHeight="1" x14ac:dyDescent="0.25">
      <c r="B39" t="s">
        <v>50</v>
      </c>
      <c r="E39" t="s">
        <v>50</v>
      </c>
    </row>
    <row r="40" spans="2:7" ht="15.75" customHeight="1" x14ac:dyDescent="0.25"/>
    <row r="41" spans="2:7" ht="15.75" customHeight="1" x14ac:dyDescent="0.25"/>
    <row r="42" spans="2:7" ht="15.75" customHeight="1" x14ac:dyDescent="0.25"/>
    <row r="43" spans="2:7" ht="15.75" customHeight="1" x14ac:dyDescent="0.25"/>
    <row r="44" spans="2:7" ht="15.75" customHeight="1" x14ac:dyDescent="0.25"/>
    <row r="45" spans="2:7" ht="15.75" customHeight="1" x14ac:dyDescent="0.25"/>
    <row r="46" spans="2:7" ht="15.75" customHeight="1" x14ac:dyDescent="0.25"/>
    <row r="47" spans="2:7" ht="15.75" customHeight="1" x14ac:dyDescent="0.25"/>
    <row r="48" spans="2:7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34">
    <mergeCell ref="F24:G24"/>
    <mergeCell ref="F25:G25"/>
    <mergeCell ref="E35:G35"/>
    <mergeCell ref="B35:D35"/>
    <mergeCell ref="C16:C17"/>
    <mergeCell ref="F16:F17"/>
    <mergeCell ref="B27:G27"/>
    <mergeCell ref="B16:B17"/>
    <mergeCell ref="B19:G20"/>
    <mergeCell ref="C22:D22"/>
    <mergeCell ref="F22:G22"/>
    <mergeCell ref="D16:D17"/>
    <mergeCell ref="E16:E17"/>
    <mergeCell ref="F23:G23"/>
    <mergeCell ref="C23:D23"/>
    <mergeCell ref="G16:G17"/>
    <mergeCell ref="B8:D8"/>
    <mergeCell ref="C7:D7"/>
    <mergeCell ref="C9:D9"/>
    <mergeCell ref="F9:G9"/>
    <mergeCell ref="E8:G8"/>
    <mergeCell ref="B6:E6"/>
    <mergeCell ref="B1:G1"/>
    <mergeCell ref="B2:G2"/>
    <mergeCell ref="G5:H5"/>
    <mergeCell ref="B5:F5"/>
    <mergeCell ref="B3:C3"/>
    <mergeCell ref="F6:H6"/>
    <mergeCell ref="F14:F15"/>
    <mergeCell ref="G14:G15"/>
    <mergeCell ref="B14:B15"/>
    <mergeCell ref="C14:C15"/>
    <mergeCell ref="D14:D15"/>
    <mergeCell ref="E14:E15"/>
  </mergeCells>
  <pageMargins left="0.7" right="0.7" top="0.75" bottom="0.75" header="0" footer="0"/>
  <pageSetup paperSize="9" fitToHeight="0" orientation="portrait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'БД ТРТ'!$C$2:$C$292</xm:f>
          </x14:formula1>
          <xm:sqref>D13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292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5.5703125" customWidth="1"/>
    <col min="3" max="3" width="14.7109375" customWidth="1"/>
    <col min="4" max="4" width="25.28515625" customWidth="1"/>
    <col min="5" max="5" width="29.140625" customWidth="1"/>
    <col min="6" max="6" width="25.28515625" customWidth="1"/>
    <col min="7" max="9" width="10.140625" customWidth="1"/>
    <col min="10" max="10" width="28.85546875" customWidth="1"/>
    <col min="11" max="11" width="36.5703125" customWidth="1"/>
    <col min="12" max="12" width="15.140625" customWidth="1"/>
    <col min="13" max="15" width="8.7109375" customWidth="1"/>
  </cols>
  <sheetData>
    <row r="1" spans="2:12" x14ac:dyDescent="0.25">
      <c r="B1" s="16" t="s">
        <v>51</v>
      </c>
      <c r="C1" s="17" t="s">
        <v>3</v>
      </c>
      <c r="D1" s="17" t="s">
        <v>4</v>
      </c>
      <c r="E1" s="17" t="s">
        <v>5</v>
      </c>
      <c r="F1" s="17" t="s">
        <v>6</v>
      </c>
      <c r="G1" s="17" t="s">
        <v>7</v>
      </c>
      <c r="H1" s="17" t="s">
        <v>8</v>
      </c>
      <c r="I1" s="17" t="s">
        <v>9</v>
      </c>
      <c r="J1" s="17" t="s">
        <v>10</v>
      </c>
      <c r="K1" s="18" t="s">
        <v>11</v>
      </c>
      <c r="L1" s="17" t="s">
        <v>12</v>
      </c>
    </row>
    <row r="2" spans="2:12" hidden="1" x14ac:dyDescent="0.25">
      <c r="B2" s="19"/>
      <c r="C2" s="20">
        <v>755594</v>
      </c>
      <c r="D2" s="20" t="str">
        <f t="array" ref="D2">INDEX('БД КО'!$B$2:$F$338,MATCH('БД ТРТ'!$C2,'БД КО'!$B$2:$B$338,0),2)</f>
        <v>TU901508022173</v>
      </c>
      <c r="E2" s="20" t="str">
        <f t="array" ref="E2">INDEX('БД КО'!$B$2:$F$338,MATCH('БД ТРТ'!$C2,'БД КО'!$B$2:$B$338,0),3)</f>
        <v>Aulica Top, Saeco</v>
      </c>
      <c r="F2" s="20" t="s">
        <v>52</v>
      </c>
      <c r="G2" s="20"/>
      <c r="H2" s="20" t="s">
        <v>35</v>
      </c>
      <c r="I2" s="20" t="s">
        <v>53</v>
      </c>
      <c r="J2" s="20" t="s">
        <v>54</v>
      </c>
      <c r="K2" s="21" t="s">
        <v>55</v>
      </c>
      <c r="L2" s="17" t="s">
        <v>56</v>
      </c>
    </row>
    <row r="3" spans="2:12" x14ac:dyDescent="0.25">
      <c r="B3" s="19"/>
      <c r="C3" s="20">
        <v>371</v>
      </c>
      <c r="D3" s="20" t="str">
        <f t="array" ref="D3">INDEX('БД КО'!$B$2:$F$338,MATCH('БД ТРТ'!$C3,'БД КО'!$B$2:$B$338,0),2)</f>
        <v>TC55002/02FD 8211 080250</v>
      </c>
      <c r="E3" s="20" t="str">
        <f t="array" ref="E3">INDEX('БД КО'!$B$2:$F$338,MATCH('БД ТРТ'!$C3,'БД КО'!$B$2:$B$338,0),3)</f>
        <v>Siemens</v>
      </c>
      <c r="F3" s="20" t="s">
        <v>57</v>
      </c>
      <c r="G3" s="20"/>
      <c r="H3" s="20" t="s">
        <v>58</v>
      </c>
      <c r="I3" s="20" t="s">
        <v>59</v>
      </c>
      <c r="J3" s="20" t="s">
        <v>60</v>
      </c>
      <c r="K3" s="21" t="s">
        <v>61</v>
      </c>
      <c r="L3" s="17" t="s">
        <v>62</v>
      </c>
    </row>
    <row r="4" spans="2:12" hidden="1" x14ac:dyDescent="0.25">
      <c r="B4" s="19"/>
      <c r="C4" s="20">
        <v>755589</v>
      </c>
      <c r="D4" s="20" t="str">
        <f t="array" ref="D4">INDEX('БД КО'!$B$2:$F$338,MATCH('БД ТРТ'!$C4,'БД КО'!$B$2:$B$338,0),2)</f>
        <v>TU901506015305</v>
      </c>
      <c r="E4" s="20" t="str">
        <f t="array" ref="E4">INDEX('БД КО'!$B$2:$F$338,MATCH('БД ТРТ'!$C4,'БД КО'!$B$2:$B$338,0),3)</f>
        <v>Aulica Top, Saeco</v>
      </c>
      <c r="F4" s="20" t="s">
        <v>63</v>
      </c>
      <c r="G4" s="20"/>
      <c r="H4" s="20" t="s">
        <v>35</v>
      </c>
      <c r="I4" s="20" t="s">
        <v>53</v>
      </c>
      <c r="J4" s="20" t="s">
        <v>64</v>
      </c>
      <c r="K4" s="21" t="s">
        <v>65</v>
      </c>
      <c r="L4" s="17" t="s">
        <v>56</v>
      </c>
    </row>
    <row r="5" spans="2:12" hidden="1" x14ac:dyDescent="0.25">
      <c r="B5" s="19"/>
      <c r="C5" s="20">
        <v>755587</v>
      </c>
      <c r="D5" s="20" t="str">
        <f t="array" ref="D5">INDEX('БД КО'!$B$2:$F$338,MATCH('БД ТРТ'!$C5,'БД КО'!$B$2:$B$338,0),2)</f>
        <v>TU901508022206</v>
      </c>
      <c r="E5" s="20" t="str">
        <f t="array" ref="E5">INDEX('БД КО'!$B$2:$F$338,MATCH('БД ТРТ'!$C5,'БД КО'!$B$2:$B$338,0),3)</f>
        <v>Aulica Top, Saeco</v>
      </c>
      <c r="F5" s="20" t="s">
        <v>66</v>
      </c>
      <c r="G5" s="20"/>
      <c r="H5" s="20" t="s">
        <v>35</v>
      </c>
      <c r="I5" s="20" t="s">
        <v>53</v>
      </c>
      <c r="J5" s="20" t="s">
        <v>67</v>
      </c>
      <c r="K5" s="21" t="s">
        <v>68</v>
      </c>
      <c r="L5" s="17" t="s">
        <v>56</v>
      </c>
    </row>
    <row r="6" spans="2:12" x14ac:dyDescent="0.25">
      <c r="B6" s="19"/>
      <c r="C6" s="20">
        <v>148</v>
      </c>
      <c r="D6" s="20">
        <f t="array" ref="D6">INDEX('БД КО'!$B$2:$F$338,MATCH('БД ТРТ'!$C6,'БД КО'!$B$2:$B$338,0),2)</f>
        <v>247148</v>
      </c>
      <c r="E6" s="20" t="str">
        <f t="array" ref="E6">INDEX('БД КО'!$B$2:$F$338,MATCH('БД ТРТ'!$C6,'БД КО'!$B$2:$B$338,0),3)</f>
        <v>Magic de Luxe, Saeco</v>
      </c>
      <c r="F6" s="20" t="s">
        <v>69</v>
      </c>
      <c r="G6" s="20"/>
      <c r="H6" s="20" t="s">
        <v>70</v>
      </c>
      <c r="I6" s="20" t="s">
        <v>71</v>
      </c>
      <c r="J6" s="20" t="s">
        <v>72</v>
      </c>
      <c r="K6" s="21" t="s">
        <v>73</v>
      </c>
      <c r="L6" s="17" t="s">
        <v>62</v>
      </c>
    </row>
    <row r="7" spans="2:12" hidden="1" x14ac:dyDescent="0.25">
      <c r="B7" s="19"/>
      <c r="C7" s="20">
        <v>755584</v>
      </c>
      <c r="D7" s="20" t="str">
        <f t="array" ref="D7">INDEX('БД КО'!$B$2:$F$338,MATCH('БД ТРТ'!$C7,'БД КО'!$B$2:$B$338,0),2)</f>
        <v>TU901508022170</v>
      </c>
      <c r="E7" s="20" t="str">
        <f t="array" ref="E7">INDEX('БД КО'!$B$2:$F$338,MATCH('БД ТРТ'!$C7,'БД КО'!$B$2:$B$338,0),3)</f>
        <v>Aulica Top, Saeco</v>
      </c>
      <c r="F7" s="20" t="s">
        <v>74</v>
      </c>
      <c r="G7" s="20" t="s">
        <v>75</v>
      </c>
      <c r="H7" s="20" t="s">
        <v>35</v>
      </c>
      <c r="I7" s="20" t="s">
        <v>53</v>
      </c>
      <c r="J7" s="20" t="s">
        <v>76</v>
      </c>
      <c r="K7" s="21" t="s">
        <v>77</v>
      </c>
      <c r="L7" s="17" t="s">
        <v>78</v>
      </c>
    </row>
    <row r="8" spans="2:12" hidden="1" x14ac:dyDescent="0.25">
      <c r="B8" s="19"/>
      <c r="C8" s="20">
        <v>755582</v>
      </c>
      <c r="D8" s="20" t="str">
        <f t="array" ref="D8">INDEX('БД КО'!$B$2:$F$338,MATCH('БД ТРТ'!$C8,'БД КО'!$B$2:$B$338,0),2)</f>
        <v>TU901506015315</v>
      </c>
      <c r="E8" s="20" t="str">
        <f t="array" ref="E8">INDEX('БД КО'!$B$2:$F$338,MATCH('БД ТРТ'!$C8,'БД КО'!$B$2:$B$338,0),3)</f>
        <v>Aulica Top, Saeco</v>
      </c>
      <c r="F8" s="20" t="s">
        <v>79</v>
      </c>
      <c r="G8" s="20"/>
      <c r="H8" s="20" t="s">
        <v>35</v>
      </c>
      <c r="I8" s="20" t="s">
        <v>53</v>
      </c>
      <c r="J8" s="20" t="s">
        <v>80</v>
      </c>
      <c r="K8" s="21" t="s">
        <v>81</v>
      </c>
      <c r="L8" s="17" t="s">
        <v>56</v>
      </c>
    </row>
    <row r="9" spans="2:12" hidden="1" x14ac:dyDescent="0.25">
      <c r="B9" s="19"/>
      <c r="C9" s="20">
        <v>755581</v>
      </c>
      <c r="D9" s="20" t="str">
        <f t="array" ref="D9">INDEX('БД КО'!$B$2:$F$338,MATCH('БД ТРТ'!$C9,'БД КО'!$B$2:$B$338,0),2)</f>
        <v>TU901506015308</v>
      </c>
      <c r="E9" s="20" t="str">
        <f t="array" ref="E9">INDEX('БД КО'!$B$2:$F$338,MATCH('БД ТРТ'!$C9,'БД КО'!$B$2:$B$338,0),3)</f>
        <v>Aulica Top, Saeco</v>
      </c>
      <c r="F9" s="20" t="s">
        <v>52</v>
      </c>
      <c r="G9" s="20"/>
      <c r="H9" s="20" t="s">
        <v>35</v>
      </c>
      <c r="I9" s="20" t="s">
        <v>53</v>
      </c>
      <c r="J9" s="20" t="s">
        <v>82</v>
      </c>
      <c r="K9" s="21" t="s">
        <v>83</v>
      </c>
      <c r="L9" s="17" t="s">
        <v>56</v>
      </c>
    </row>
    <row r="10" spans="2:12" hidden="1" x14ac:dyDescent="0.25">
      <c r="B10" s="19"/>
      <c r="C10" s="20">
        <v>755573</v>
      </c>
      <c r="D10" s="20" t="str">
        <f t="array" ref="D10">INDEX('БД КО'!$B$2:$F$338,MATCH('БД ТРТ'!$C10,'БД КО'!$B$2:$B$338,0),2)</f>
        <v>TU901508022209</v>
      </c>
      <c r="E10" s="20" t="str">
        <f t="array" ref="E10">INDEX('БД КО'!$B$2:$F$338,MATCH('БД ТРТ'!$C10,'БД КО'!$B$2:$B$338,0),3)</f>
        <v>Aulica Top, Saeco</v>
      </c>
      <c r="F10" s="20" t="s">
        <v>84</v>
      </c>
      <c r="G10" s="20" t="s">
        <v>85</v>
      </c>
      <c r="H10" s="20" t="s">
        <v>35</v>
      </c>
      <c r="I10" s="20" t="s">
        <v>53</v>
      </c>
      <c r="J10" s="20" t="s">
        <v>86</v>
      </c>
      <c r="K10" s="21" t="s">
        <v>87</v>
      </c>
      <c r="L10" s="17" t="s">
        <v>78</v>
      </c>
    </row>
    <row r="11" spans="2:12" hidden="1" x14ac:dyDescent="0.25">
      <c r="B11" s="19"/>
      <c r="C11" s="20">
        <v>721346</v>
      </c>
      <c r="D11" s="22">
        <f t="array" ref="D11">INDEX('БД КО'!$B$2:$F$338,MATCH('БД ТРТ'!$C11,'БД КО'!$B$2:$B$338,0),2)</f>
        <v>31400256368250</v>
      </c>
      <c r="E11" s="20" t="str">
        <f t="array" ref="E11">INDEX('БД КО'!$B$2:$F$338,MATCH('БД ТРТ'!$C11,'БД КО'!$B$2:$B$338,0),3)</f>
        <v>WMF Presto</v>
      </c>
      <c r="F11" s="20" t="s">
        <v>88</v>
      </c>
      <c r="G11" s="20"/>
      <c r="H11" s="20" t="s">
        <v>35</v>
      </c>
      <c r="I11" s="20" t="s">
        <v>53</v>
      </c>
      <c r="J11" s="20" t="s">
        <v>89</v>
      </c>
      <c r="K11" s="21" t="s">
        <v>90</v>
      </c>
      <c r="L11" s="17" t="s">
        <v>56</v>
      </c>
    </row>
    <row r="12" spans="2:12" hidden="1" x14ac:dyDescent="0.25">
      <c r="B12" s="19"/>
      <c r="C12" s="20">
        <v>721275</v>
      </c>
      <c r="D12" s="20" t="str">
        <f t="array" ref="D12">INDEX('БД КО'!$B$2:$F$338,MATCH('БД ТРТ'!$C12,'БД КО'!$B$2:$B$338,0),2)</f>
        <v>TU901408024887</v>
      </c>
      <c r="E12" s="20" t="str">
        <f t="array" ref="E12">INDEX('БД КО'!$B$2:$F$338,MATCH('БД ТРТ'!$C12,'БД КО'!$B$2:$B$338,0),3)</f>
        <v>Aulica Top, Saeco</v>
      </c>
      <c r="F12" s="20" t="s">
        <v>91</v>
      </c>
      <c r="G12" s="20"/>
      <c r="H12" s="20" t="s">
        <v>35</v>
      </c>
      <c r="I12" s="20" t="s">
        <v>53</v>
      </c>
      <c r="J12" s="20" t="s">
        <v>92</v>
      </c>
      <c r="K12" s="21" t="s">
        <v>93</v>
      </c>
      <c r="L12" s="17" t="s">
        <v>56</v>
      </c>
    </row>
    <row r="13" spans="2:12" hidden="1" x14ac:dyDescent="0.25">
      <c r="B13" s="19"/>
      <c r="C13" s="20">
        <v>449</v>
      </c>
      <c r="D13" s="20" t="str">
        <f t="array" ref="D13">INDEX('БД КО'!$B$2:$F$338,MATCH('БД ТРТ'!$C13,'БД КО'!$B$2:$B$338,0),2)</f>
        <v>C12471</v>
      </c>
      <c r="E13" s="20" t="str">
        <f t="array" ref="E13">INDEX('БД КО'!$B$2:$F$338,MATCH('БД ТРТ'!$C13,'БД КО'!$B$2:$B$338,0),3)</f>
        <v>Stratos</v>
      </c>
      <c r="F13" s="20" t="s">
        <v>94</v>
      </c>
      <c r="G13" s="20"/>
      <c r="H13" s="20" t="s">
        <v>35</v>
      </c>
      <c r="I13" s="20" t="s">
        <v>53</v>
      </c>
      <c r="J13" s="20" t="s">
        <v>95</v>
      </c>
      <c r="K13" s="21" t="s">
        <v>96</v>
      </c>
      <c r="L13" s="17" t="s">
        <v>97</v>
      </c>
    </row>
    <row r="14" spans="2:12" hidden="1" x14ac:dyDescent="0.25">
      <c r="B14" s="19"/>
      <c r="C14" s="20">
        <v>721273</v>
      </c>
      <c r="D14" s="20" t="str">
        <f t="array" ref="D14">INDEX('БД КО'!$B$2:$F$338,MATCH('БД ТРТ'!$C14,'БД КО'!$B$2:$B$338,0),2)</f>
        <v>TU901408024883</v>
      </c>
      <c r="E14" s="20" t="str">
        <f t="array" ref="E14">INDEX('БД КО'!$B$2:$F$338,MATCH('БД ТРТ'!$C14,'БД КО'!$B$2:$B$338,0),3)</f>
        <v>Aulica Top, Saeco</v>
      </c>
      <c r="F14" s="20" t="s">
        <v>98</v>
      </c>
      <c r="G14" s="20" t="s">
        <v>99</v>
      </c>
      <c r="H14" s="20" t="s">
        <v>35</v>
      </c>
      <c r="I14" s="20" t="s">
        <v>53</v>
      </c>
      <c r="J14" s="20" t="s">
        <v>100</v>
      </c>
      <c r="K14" s="21" t="s">
        <v>101</v>
      </c>
      <c r="L14" s="17" t="s">
        <v>78</v>
      </c>
    </row>
    <row r="15" spans="2:12" hidden="1" x14ac:dyDescent="0.25">
      <c r="B15" s="19"/>
      <c r="C15" s="20">
        <v>721271</v>
      </c>
      <c r="D15" s="20" t="str">
        <f t="array" ref="D15">INDEX('БД КО'!$B$2:$F$338,MATCH('БД ТРТ'!$C15,'БД КО'!$B$2:$B$338,0),2)</f>
        <v>TU901408024876</v>
      </c>
      <c r="E15" s="20" t="str">
        <f t="array" ref="E15">INDEX('БД КО'!$B$2:$F$338,MATCH('БД ТРТ'!$C15,'БД КО'!$B$2:$B$338,0),3)</f>
        <v>Aulica Top, Saeco</v>
      </c>
      <c r="F15" s="20" t="s">
        <v>102</v>
      </c>
      <c r="G15" s="20" t="s">
        <v>103</v>
      </c>
      <c r="H15" s="20" t="s">
        <v>35</v>
      </c>
      <c r="I15" s="20" t="s">
        <v>53</v>
      </c>
      <c r="J15" s="20" t="s">
        <v>104</v>
      </c>
      <c r="K15" s="21" t="s">
        <v>105</v>
      </c>
      <c r="L15" s="17" t="s">
        <v>78</v>
      </c>
    </row>
    <row r="16" spans="2:12" x14ac:dyDescent="0.25">
      <c r="B16" s="19"/>
      <c r="C16" s="20">
        <v>473</v>
      </c>
      <c r="D16" s="20">
        <f t="array" ref="D16">INDEX('БД КО'!$B$2:$F$338,MATCH('БД ТРТ'!$C16,'БД КО'!$B$2:$B$338,0),2)</f>
        <v>10771</v>
      </c>
      <c r="E16" s="20" t="str">
        <f t="array" ref="E16">INDEX('БД КО'!$B$2:$F$338,MATCH('БД ТРТ'!$C16,'БД КО'!$B$2:$B$338,0),3)</f>
        <v>Royal Digital, Saeco</v>
      </c>
      <c r="F16" s="20" t="s">
        <v>106</v>
      </c>
      <c r="G16" s="20"/>
      <c r="H16" s="20" t="s">
        <v>107</v>
      </c>
      <c r="I16" s="20" t="s">
        <v>108</v>
      </c>
      <c r="J16" s="20" t="s">
        <v>109</v>
      </c>
      <c r="K16" s="21" t="s">
        <v>110</v>
      </c>
      <c r="L16" s="17" t="s">
        <v>62</v>
      </c>
    </row>
    <row r="17" spans="2:12" x14ac:dyDescent="0.25">
      <c r="B17" s="19"/>
      <c r="C17" s="20">
        <v>261</v>
      </c>
      <c r="D17" s="20">
        <f t="array" ref="D17">INDEX('БД КО'!$B$2:$F$338,MATCH('БД ТРТ'!$C17,'БД КО'!$B$2:$B$338,0),2)</f>
        <v>28608</v>
      </c>
      <c r="E17" s="20" t="str">
        <f t="array" ref="E17">INDEX('БД КО'!$B$2:$F$338,MATCH('БД ТРТ'!$C17,'БД КО'!$B$2:$B$338,0),3)</f>
        <v>Stratos</v>
      </c>
      <c r="F17" s="20" t="s">
        <v>84</v>
      </c>
      <c r="G17" s="20"/>
      <c r="H17" s="20" t="s">
        <v>107</v>
      </c>
      <c r="I17" s="20" t="s">
        <v>111</v>
      </c>
      <c r="J17" s="20" t="s">
        <v>112</v>
      </c>
      <c r="K17" s="21" t="s">
        <v>113</v>
      </c>
      <c r="L17" s="17" t="s">
        <v>62</v>
      </c>
    </row>
    <row r="18" spans="2:12" hidden="1" x14ac:dyDescent="0.25">
      <c r="B18" s="19"/>
      <c r="C18" s="20">
        <v>721252</v>
      </c>
      <c r="D18" s="20" t="str">
        <f t="array" ref="D18">INDEX('БД КО'!$B$2:$F$338,MATCH('БД ТРТ'!$C18,'БД КО'!$B$2:$B$338,0),2)</f>
        <v>TU901343186384</v>
      </c>
      <c r="E18" s="20" t="str">
        <f t="array" ref="E18">INDEX('БД КО'!$B$2:$F$338,MATCH('БД ТРТ'!$C18,'БД КО'!$B$2:$B$338,0),3)</f>
        <v>Aulica Top, Saeco</v>
      </c>
      <c r="F18" s="20" t="s">
        <v>114</v>
      </c>
      <c r="G18" s="20" t="s">
        <v>115</v>
      </c>
      <c r="H18" s="20" t="s">
        <v>35</v>
      </c>
      <c r="I18" s="20" t="s">
        <v>53</v>
      </c>
      <c r="J18" s="20" t="s">
        <v>116</v>
      </c>
      <c r="K18" s="21" t="s">
        <v>117</v>
      </c>
      <c r="L18" s="17" t="s">
        <v>78</v>
      </c>
    </row>
    <row r="19" spans="2:12" hidden="1" x14ac:dyDescent="0.25">
      <c r="B19" s="19"/>
      <c r="C19" s="20">
        <v>721231</v>
      </c>
      <c r="D19" s="20" t="str">
        <f t="array" ref="D19">INDEX('БД КО'!$B$2:$F$338,MATCH('БД ТРТ'!$C19,'БД КО'!$B$2:$B$338,0),2)</f>
        <v>TU901346202749</v>
      </c>
      <c r="E19" s="20" t="str">
        <f t="array" ref="E19">INDEX('БД КО'!$B$2:$F$338,MATCH('БД ТРТ'!$C19,'БД КО'!$B$2:$B$338,0),3)</f>
        <v>Aulica Top, Saeco</v>
      </c>
      <c r="F19" s="20" t="s">
        <v>118</v>
      </c>
      <c r="G19" s="20"/>
      <c r="H19" s="20" t="s">
        <v>35</v>
      </c>
      <c r="I19" s="20" t="s">
        <v>53</v>
      </c>
      <c r="J19" s="20" t="s">
        <v>119</v>
      </c>
      <c r="K19" s="21" t="s">
        <v>120</v>
      </c>
      <c r="L19" s="17" t="s">
        <v>56</v>
      </c>
    </row>
    <row r="20" spans="2:12" hidden="1" x14ac:dyDescent="0.25">
      <c r="B20" s="19"/>
      <c r="C20" s="20">
        <v>721230</v>
      </c>
      <c r="D20" s="20" t="str">
        <f t="array" ref="D20">INDEX('БД КО'!$B$2:$F$338,MATCH('БД ТРТ'!$C20,'БД КО'!$B$2:$B$338,0),2)</f>
        <v>TU901343186353</v>
      </c>
      <c r="E20" s="20" t="str">
        <f t="array" ref="E20">INDEX('БД КО'!$B$2:$F$338,MATCH('БД ТРТ'!$C20,'БД КО'!$B$2:$B$338,0),3)</f>
        <v>Aulica Top, Saeco</v>
      </c>
      <c r="F20" s="20" t="s">
        <v>121</v>
      </c>
      <c r="G20" s="20" t="s">
        <v>122</v>
      </c>
      <c r="H20" s="20" t="s">
        <v>35</v>
      </c>
      <c r="I20" s="20" t="s">
        <v>53</v>
      </c>
      <c r="J20" s="20" t="s">
        <v>123</v>
      </c>
      <c r="K20" s="21" t="s">
        <v>124</v>
      </c>
      <c r="L20" s="17" t="s">
        <v>78</v>
      </c>
    </row>
    <row r="21" spans="2:12" ht="15.75" hidden="1" customHeight="1" x14ac:dyDescent="0.25">
      <c r="B21" s="19"/>
      <c r="C21" s="20">
        <v>721228</v>
      </c>
      <c r="D21" s="20" t="str">
        <f t="array" ref="D21">INDEX('БД КО'!$B$2:$F$338,MATCH('БД ТРТ'!$C21,'БД КО'!$B$2:$B$338,0),2)</f>
        <v>TU901345199970</v>
      </c>
      <c r="E21" s="20" t="str">
        <f t="array" ref="E21">INDEX('БД КО'!$B$2:$F$338,MATCH('БД ТРТ'!$C21,'БД КО'!$B$2:$B$338,0),3)</f>
        <v>Aulica Top, Saeco</v>
      </c>
      <c r="F21" s="20" t="s">
        <v>125</v>
      </c>
      <c r="G21" s="20"/>
      <c r="H21" s="20" t="s">
        <v>35</v>
      </c>
      <c r="I21" s="20" t="s">
        <v>53</v>
      </c>
      <c r="J21" s="20" t="s">
        <v>126</v>
      </c>
      <c r="K21" s="21" t="s">
        <v>127</v>
      </c>
      <c r="L21" s="17" t="s">
        <v>56</v>
      </c>
    </row>
    <row r="22" spans="2:12" ht="15.75" hidden="1" customHeight="1" x14ac:dyDescent="0.25">
      <c r="B22" s="19"/>
      <c r="C22" s="20">
        <v>228</v>
      </c>
      <c r="D22" s="20" t="str">
        <f t="array" ref="D22">INDEX('БД КО'!$B$2:$F$338,MATCH('БД ТРТ'!$C22,'БД КО'!$B$2:$B$338,0),2)</f>
        <v>A67865</v>
      </c>
      <c r="E22" s="20" t="str">
        <f t="array" ref="E22">INDEX('БД КО'!$B$2:$F$338,MATCH('БД ТРТ'!$C22,'БД КО'!$B$2:$B$338,0),3)</f>
        <v>Solis Master 5000</v>
      </c>
      <c r="F22" s="20" t="s">
        <v>128</v>
      </c>
      <c r="G22" s="20"/>
      <c r="H22" s="20" t="s">
        <v>35</v>
      </c>
      <c r="I22" s="20" t="s">
        <v>53</v>
      </c>
      <c r="J22" s="20" t="s">
        <v>129</v>
      </c>
      <c r="K22" s="21" t="s">
        <v>130</v>
      </c>
      <c r="L22" s="17" t="s">
        <v>97</v>
      </c>
    </row>
    <row r="23" spans="2:12" ht="15.75" hidden="1" customHeight="1" x14ac:dyDescent="0.25">
      <c r="B23" s="19"/>
      <c r="C23" s="20">
        <v>905</v>
      </c>
      <c r="D23" s="20">
        <f t="array" ref="D23">INDEX('БД КО'!$B$2:$F$338,MATCH('БД ТРТ'!$C23,'БД КО'!$B$2:$B$338,0),2)</f>
        <v>20024073561</v>
      </c>
      <c r="E23" s="20" t="str">
        <f t="array" ref="E23">INDEX('БД КО'!$B$2:$F$338,MATCH('БД ТРТ'!$C23,'БД КО'!$B$2:$B$338,0),3)</f>
        <v>Incanto Digital, Saeco</v>
      </c>
      <c r="F23" s="20" t="s">
        <v>131</v>
      </c>
      <c r="G23" s="20"/>
      <c r="H23" s="20" t="s">
        <v>35</v>
      </c>
      <c r="I23" s="20" t="s">
        <v>53</v>
      </c>
      <c r="J23" s="20" t="s">
        <v>132</v>
      </c>
      <c r="K23" s="21" t="s">
        <v>46</v>
      </c>
      <c r="L23" s="17" t="s">
        <v>97</v>
      </c>
    </row>
    <row r="24" spans="2:12" ht="15.75" hidden="1" customHeight="1" x14ac:dyDescent="0.25">
      <c r="B24" s="19"/>
      <c r="C24" s="20">
        <v>659590</v>
      </c>
      <c r="D24" s="20" t="str">
        <f t="array" ref="D24">INDEX('БД КО'!$B$2:$F$338,MATCH('БД ТРТ'!$C24,'БД КО'!$B$2:$B$338,0),2)</f>
        <v>TU901325103727</v>
      </c>
      <c r="E24" s="20" t="str">
        <f t="array" ref="E24">INDEX('БД КО'!$B$2:$F$338,MATCH('БД ТРТ'!$C24,'БД КО'!$B$2:$B$338,0),3)</f>
        <v>Aulica Fokus, Saeco</v>
      </c>
      <c r="F24" s="20" t="s">
        <v>133</v>
      </c>
      <c r="G24" s="20"/>
      <c r="H24" s="20" t="s">
        <v>35</v>
      </c>
      <c r="I24" s="20" t="s">
        <v>53</v>
      </c>
      <c r="J24" s="20" t="s">
        <v>134</v>
      </c>
      <c r="K24" s="21" t="s">
        <v>93</v>
      </c>
      <c r="L24" s="17" t="s">
        <v>56</v>
      </c>
    </row>
    <row r="25" spans="2:12" ht="15.75" hidden="1" customHeight="1" x14ac:dyDescent="0.25">
      <c r="B25" s="19"/>
      <c r="C25" s="20">
        <v>659584</v>
      </c>
      <c r="D25" s="20" t="str">
        <f t="array" ref="D25">INDEX('БД КО'!$B$2:$F$338,MATCH('БД ТРТ'!$C25,'БД КО'!$B$2:$B$338,0),2)</f>
        <v>TU901330131017</v>
      </c>
      <c r="E25" s="20" t="str">
        <f t="array" ref="E25">INDEX('БД КО'!$B$2:$F$338,MATCH('БД ТРТ'!$C25,'БД КО'!$B$2:$B$338,0),3)</f>
        <v>Aulica Fokus, Saeco</v>
      </c>
      <c r="F25" s="20" t="s">
        <v>135</v>
      </c>
      <c r="G25" s="20"/>
      <c r="H25" s="20" t="s">
        <v>35</v>
      </c>
      <c r="I25" s="20" t="s">
        <v>53</v>
      </c>
      <c r="J25" s="23" t="s">
        <v>136</v>
      </c>
      <c r="K25" s="21" t="s">
        <v>137</v>
      </c>
      <c r="L25" s="17" t="s">
        <v>56</v>
      </c>
    </row>
    <row r="26" spans="2:12" ht="15.75" hidden="1" customHeight="1" x14ac:dyDescent="0.25">
      <c r="B26" s="19"/>
      <c r="C26" s="20">
        <v>659366</v>
      </c>
      <c r="D26" s="20" t="str">
        <f t="array" ref="D26">INDEX('БД КО'!$B$2:$F$338,MATCH('БД ТРТ'!$C26,'БД КО'!$B$2:$B$338,0),2)</f>
        <v>TU901314057074</v>
      </c>
      <c r="E26" s="20" t="str">
        <f t="array" ref="E26">INDEX('БД КО'!$B$2:$F$338,MATCH('БД ТРТ'!$C26,'БД КО'!$B$2:$B$338,0),3)</f>
        <v>Royal Office, Saeco</v>
      </c>
      <c r="F26" s="20" t="s">
        <v>88</v>
      </c>
      <c r="G26" s="20"/>
      <c r="H26" s="20" t="s">
        <v>35</v>
      </c>
      <c r="I26" s="20" t="s">
        <v>53</v>
      </c>
      <c r="J26" s="20" t="s">
        <v>89</v>
      </c>
      <c r="K26" s="21" t="s">
        <v>90</v>
      </c>
      <c r="L26" s="17" t="s">
        <v>56</v>
      </c>
    </row>
    <row r="27" spans="2:12" ht="15.75" hidden="1" customHeight="1" x14ac:dyDescent="0.25">
      <c r="B27" s="19"/>
      <c r="C27" s="20">
        <v>659365</v>
      </c>
      <c r="D27" s="20" t="str">
        <f t="array" ref="D27">INDEX('БД КО'!$B$2:$F$338,MATCH('БД ТРТ'!$C27,'БД КО'!$B$2:$B$338,0),2)</f>
        <v>TU901314057211</v>
      </c>
      <c r="E27" s="20" t="str">
        <f t="array" ref="E27">INDEX('БД КО'!$B$2:$F$338,MATCH('БД ТРТ'!$C27,'БД КО'!$B$2:$B$338,0),3)</f>
        <v>Royal Office, Saeco</v>
      </c>
      <c r="F27" s="20" t="s">
        <v>138</v>
      </c>
      <c r="G27" s="20"/>
      <c r="H27" s="20" t="s">
        <v>35</v>
      </c>
      <c r="I27" s="20" t="s">
        <v>53</v>
      </c>
      <c r="J27" s="20" t="s">
        <v>139</v>
      </c>
      <c r="K27" s="21" t="s">
        <v>140</v>
      </c>
      <c r="L27" s="17" t="s">
        <v>56</v>
      </c>
    </row>
    <row r="28" spans="2:12" ht="15.75" hidden="1" customHeight="1" x14ac:dyDescent="0.25">
      <c r="B28" s="19"/>
      <c r="C28" s="20">
        <v>655926</v>
      </c>
      <c r="D28" s="22">
        <f t="array" ref="D28">INDEX('БД КО'!$B$2:$F$338,MATCH('БД ТРТ'!$C28,'БД КО'!$B$2:$B$338,0),2)</f>
        <v>31400256363497</v>
      </c>
      <c r="E28" s="20" t="str">
        <f t="array" ref="E28">INDEX('БД КО'!$B$2:$F$338,MATCH('БД ТРТ'!$C28,'БД КО'!$B$2:$B$338,0),3)</f>
        <v>WMF Presto</v>
      </c>
      <c r="F28" s="20" t="s">
        <v>141</v>
      </c>
      <c r="G28" s="20"/>
      <c r="H28" s="20" t="s">
        <v>35</v>
      </c>
      <c r="I28" s="20" t="s">
        <v>53</v>
      </c>
      <c r="J28" s="20" t="s">
        <v>142</v>
      </c>
      <c r="K28" s="21" t="s">
        <v>143</v>
      </c>
      <c r="L28" s="17" t="s">
        <v>56</v>
      </c>
    </row>
    <row r="29" spans="2:12" ht="15.75" hidden="1" customHeight="1" x14ac:dyDescent="0.25">
      <c r="B29" s="19"/>
      <c r="C29" s="20">
        <v>512</v>
      </c>
      <c r="D29" s="20" t="str">
        <f t="array" ref="D29">INDEX('БД КО'!$B$2:$F$338,MATCH('БД ТРТ'!$C29,'БД КО'!$B$2:$B$338,0),2)</f>
        <v>9004MM40748919</v>
      </c>
      <c r="E29" s="20" t="str">
        <f t="array" ref="E29">INDEX('БД КО'!$B$2:$F$338,MATCH('БД ТРТ'!$C29,'БД КО'!$B$2:$B$338,0),3)</f>
        <v>Magic Roma, Saeco</v>
      </c>
      <c r="F29" s="20" t="s">
        <v>131</v>
      </c>
      <c r="G29" s="20"/>
      <c r="H29" s="20" t="s">
        <v>35</v>
      </c>
      <c r="I29" s="20" t="s">
        <v>53</v>
      </c>
      <c r="J29" s="20" t="s">
        <v>132</v>
      </c>
      <c r="K29" s="21" t="s">
        <v>46</v>
      </c>
      <c r="L29" s="17" t="s">
        <v>97</v>
      </c>
    </row>
    <row r="30" spans="2:12" ht="15.75" hidden="1" customHeight="1" x14ac:dyDescent="0.25">
      <c r="B30" s="19"/>
      <c r="C30" s="20">
        <v>654057</v>
      </c>
      <c r="D30" s="20" t="str">
        <f t="array" ref="D30">INDEX('БД КО'!$B$2:$F$338,MATCH('БД ТРТ'!$C30,'БД КО'!$B$2:$B$338,0),2)</f>
        <v>TU901314057215</v>
      </c>
      <c r="E30" s="20" t="str">
        <f t="array" ref="E30">INDEX('БД КО'!$B$2:$F$338,MATCH('БД ТРТ'!$C30,'БД КО'!$B$2:$B$338,0),3)</f>
        <v>Royal Office, Saeco</v>
      </c>
      <c r="F30" s="20" t="s">
        <v>84</v>
      </c>
      <c r="G30" s="20"/>
      <c r="H30" s="20" t="s">
        <v>35</v>
      </c>
      <c r="I30" s="20" t="s">
        <v>53</v>
      </c>
      <c r="J30" s="20" t="s">
        <v>144</v>
      </c>
      <c r="K30" s="21" t="s">
        <v>145</v>
      </c>
      <c r="L30" s="17" t="s">
        <v>56</v>
      </c>
    </row>
    <row r="31" spans="2:12" ht="15.75" hidden="1" customHeight="1" x14ac:dyDescent="0.25">
      <c r="B31" s="19"/>
      <c r="C31" s="20">
        <v>654056</v>
      </c>
      <c r="D31" s="20" t="str">
        <f t="array" ref="D31">INDEX('БД КО'!$B$2:$F$338,MATCH('БД ТРТ'!$C31,'БД КО'!$B$2:$B$338,0),2)</f>
        <v>TU901314057213</v>
      </c>
      <c r="E31" s="20" t="str">
        <f t="array" ref="E31">INDEX('БД КО'!$B$2:$F$338,MATCH('БД ТРТ'!$C31,'БД КО'!$B$2:$B$338,0),3)</f>
        <v>Royal Office, Saeco</v>
      </c>
      <c r="F31" s="20" t="s">
        <v>146</v>
      </c>
      <c r="G31" s="20" t="s">
        <v>99</v>
      </c>
      <c r="H31" s="20" t="s">
        <v>35</v>
      </c>
      <c r="I31" s="20" t="s">
        <v>53</v>
      </c>
      <c r="J31" s="20" t="s">
        <v>147</v>
      </c>
      <c r="K31" s="21" t="s">
        <v>148</v>
      </c>
      <c r="L31" s="17" t="s">
        <v>78</v>
      </c>
    </row>
    <row r="32" spans="2:12" ht="15.75" hidden="1" customHeight="1" x14ac:dyDescent="0.25">
      <c r="B32" s="19"/>
      <c r="C32" s="20">
        <v>654053</v>
      </c>
      <c r="D32" s="20" t="str">
        <f t="array" ref="D32">INDEX('БД КО'!$B$2:$F$338,MATCH('БД ТРТ'!$C32,'БД КО'!$B$2:$B$338,0),2)</f>
        <v>TU901314057218</v>
      </c>
      <c r="E32" s="20" t="str">
        <f t="array" ref="E32">INDEX('БД КО'!$B$2:$F$338,MATCH('БД ТРТ'!$C32,'БД КО'!$B$2:$B$338,0),3)</f>
        <v>Royal Office, Saeco</v>
      </c>
      <c r="F32" s="20" t="s">
        <v>149</v>
      </c>
      <c r="G32" s="20"/>
      <c r="H32" s="20" t="s">
        <v>35</v>
      </c>
      <c r="I32" s="20" t="s">
        <v>53</v>
      </c>
      <c r="J32" s="20" t="s">
        <v>144</v>
      </c>
      <c r="K32" s="21" t="s">
        <v>145</v>
      </c>
      <c r="L32" s="17" t="s">
        <v>56</v>
      </c>
    </row>
    <row r="33" spans="2:12" ht="15.75" hidden="1" customHeight="1" x14ac:dyDescent="0.25">
      <c r="B33" s="19"/>
      <c r="C33" s="20">
        <v>494</v>
      </c>
      <c r="D33" s="20" t="str">
        <f t="array" ref="D33">INDEX('БД КО'!$B$2:$F$338,MATCH('БД ТРТ'!$C33,'БД КО'!$B$2:$B$338,0),2)</f>
        <v>9004MM40707942</v>
      </c>
      <c r="E33" s="20" t="str">
        <f t="array" ref="E33">INDEX('БД КО'!$B$2:$F$338,MATCH('БД ТРТ'!$C33,'БД КО'!$B$2:$B$338,0),3)</f>
        <v>Magic de Luxe Redesigne, Saeco</v>
      </c>
      <c r="F33" s="20" t="s">
        <v>150</v>
      </c>
      <c r="G33" s="20"/>
      <c r="H33" s="20" t="s">
        <v>35</v>
      </c>
      <c r="I33" s="20" t="s">
        <v>53</v>
      </c>
      <c r="J33" s="20" t="s">
        <v>151</v>
      </c>
      <c r="K33" s="21" t="s">
        <v>46</v>
      </c>
      <c r="L33" s="17" t="s">
        <v>97</v>
      </c>
    </row>
    <row r="34" spans="2:12" ht="15.75" hidden="1" customHeight="1" x14ac:dyDescent="0.25">
      <c r="B34" s="19"/>
      <c r="C34" s="20">
        <v>460</v>
      </c>
      <c r="D34" s="20" t="str">
        <f t="array" ref="D34">INDEX('БД КО'!$B$2:$F$338,MATCH('БД ТРТ'!$C34,'БД КО'!$B$2:$B$338,0),2)</f>
        <v>TKA5502/02 FD 8112 050010</v>
      </c>
      <c r="E34" s="20" t="str">
        <f t="array" ref="E34">INDEX('БД КО'!$B$2:$F$338,MATCH('БД ТРТ'!$C34,'БД КО'!$B$2:$B$338,0),3)</f>
        <v>Bosh Solitaire</v>
      </c>
      <c r="F34" s="20" t="s">
        <v>152</v>
      </c>
      <c r="G34" s="20"/>
      <c r="H34" s="20" t="s">
        <v>35</v>
      </c>
      <c r="I34" s="20" t="s">
        <v>53</v>
      </c>
      <c r="J34" s="20" t="s">
        <v>153</v>
      </c>
      <c r="K34" s="21" t="s">
        <v>46</v>
      </c>
      <c r="L34" s="17" t="s">
        <v>97</v>
      </c>
    </row>
    <row r="35" spans="2:12" ht="15.75" customHeight="1" x14ac:dyDescent="0.25">
      <c r="B35" s="19"/>
      <c r="C35" s="20">
        <v>76</v>
      </c>
      <c r="D35" s="20">
        <f t="array" ref="D35">INDEX('БД КО'!$B$2:$F$338,MATCH('БД ТРТ'!$C35,'БД КО'!$B$2:$B$338,0),2)</f>
        <v>175689</v>
      </c>
      <c r="E35" s="20" t="str">
        <f t="array" ref="E35">INDEX('БД КО'!$B$2:$F$338,MATCH('БД ТРТ'!$C35,'БД КО'!$B$2:$B$338,0),3)</f>
        <v>Royal Classic, Saeco</v>
      </c>
      <c r="F35" s="20" t="s">
        <v>154</v>
      </c>
      <c r="G35" s="20"/>
      <c r="H35" s="20" t="s">
        <v>58</v>
      </c>
      <c r="I35" s="20" t="s">
        <v>155</v>
      </c>
      <c r="J35" s="20" t="s">
        <v>156</v>
      </c>
      <c r="K35" s="21" t="s">
        <v>157</v>
      </c>
      <c r="L35" s="17" t="s">
        <v>62</v>
      </c>
    </row>
    <row r="36" spans="2:12" ht="15.75" hidden="1" customHeight="1" x14ac:dyDescent="0.25">
      <c r="B36" s="19"/>
      <c r="C36" s="20">
        <v>654046</v>
      </c>
      <c r="D36" s="20" t="str">
        <f t="array" ref="D36">INDEX('БД КО'!$B$2:$F$338,MATCH('БД ТРТ'!$C36,'БД КО'!$B$2:$B$338,0),2)</f>
        <v>TU901314057217</v>
      </c>
      <c r="E36" s="20" t="str">
        <f t="array" ref="E36">INDEX('БД КО'!$B$2:$F$338,MATCH('БД ТРТ'!$C36,'БД КО'!$B$2:$B$338,0),3)</f>
        <v>Royal Office, Saeco</v>
      </c>
      <c r="F36" s="20" t="s">
        <v>158</v>
      </c>
      <c r="G36" s="20"/>
      <c r="H36" s="20" t="s">
        <v>35</v>
      </c>
      <c r="I36" s="20" t="s">
        <v>53</v>
      </c>
      <c r="J36" s="20" t="s">
        <v>159</v>
      </c>
      <c r="K36" s="21" t="s">
        <v>160</v>
      </c>
      <c r="L36" s="17" t="s">
        <v>56</v>
      </c>
    </row>
    <row r="37" spans="2:12" ht="15.75" hidden="1" customHeight="1" x14ac:dyDescent="0.25">
      <c r="B37" s="19"/>
      <c r="C37" s="20">
        <v>457</v>
      </c>
      <c r="D37" s="20" t="str">
        <f t="array" ref="D37">INDEX('БД КО'!$B$2:$F$338,MATCH('БД ТРТ'!$C37,'БД КО'!$B$2:$B$338,0),2)</f>
        <v>9010RO00062337</v>
      </c>
      <c r="E37" s="20" t="str">
        <f t="array" ref="E37">INDEX('БД КО'!$B$2:$F$338,MATCH('БД ТРТ'!$C37,'БД КО'!$B$2:$B$338,0),3)</f>
        <v>Royal Office, Saeco</v>
      </c>
      <c r="F37" s="20" t="s">
        <v>84</v>
      </c>
      <c r="G37" s="20"/>
      <c r="H37" s="20" t="s">
        <v>35</v>
      </c>
      <c r="I37" s="20" t="s">
        <v>53</v>
      </c>
      <c r="J37" s="20" t="s">
        <v>161</v>
      </c>
      <c r="K37" s="21" t="s">
        <v>46</v>
      </c>
      <c r="L37" s="17" t="s">
        <v>97</v>
      </c>
    </row>
    <row r="38" spans="2:12" ht="15.75" hidden="1" customHeight="1" x14ac:dyDescent="0.25">
      <c r="B38" s="19"/>
      <c r="C38" s="20">
        <v>363</v>
      </c>
      <c r="D38" s="20" t="str">
        <f t="array" ref="D38">INDEX('БД КО'!$B$2:$F$338,MATCH('БД ТРТ'!$C38,'БД КО'!$B$2:$B$338,0),2)</f>
        <v>9004MM40707512</v>
      </c>
      <c r="E38" s="20" t="str">
        <f t="array" ref="E38">INDEX('БД КО'!$B$2:$F$338,MATCH('БД ТРТ'!$C38,'БД КО'!$B$2:$B$338,0),3)</f>
        <v>Magic de Luxe Redesigne, Saeco</v>
      </c>
      <c r="F38" s="20" t="s">
        <v>162</v>
      </c>
      <c r="G38" s="20"/>
      <c r="H38" s="20" t="s">
        <v>35</v>
      </c>
      <c r="I38" s="20" t="s">
        <v>53</v>
      </c>
      <c r="J38" s="20" t="s">
        <v>163</v>
      </c>
      <c r="K38" s="21" t="s">
        <v>46</v>
      </c>
      <c r="L38" s="17" t="s">
        <v>97</v>
      </c>
    </row>
    <row r="39" spans="2:12" ht="15.75" hidden="1" customHeight="1" x14ac:dyDescent="0.25">
      <c r="B39" s="19"/>
      <c r="C39" s="20">
        <v>354</v>
      </c>
      <c r="D39" s="20" t="str">
        <f t="array" ref="D39">INDEX('БД КО'!$B$2:$F$338,MATCH('БД ТРТ'!$C39,'БД КО'!$B$2:$B$338,0),2)</f>
        <v>9003RO00017713</v>
      </c>
      <c r="E39" s="20" t="str">
        <f t="array" ref="E39">INDEX('БД КО'!$B$2:$F$338,MATCH('БД ТРТ'!$C39,'БД КО'!$B$2:$B$338,0),3)</f>
        <v>Royal Office, Saeco</v>
      </c>
      <c r="F39" s="20" t="s">
        <v>164</v>
      </c>
      <c r="G39" s="20"/>
      <c r="H39" s="20" t="s">
        <v>35</v>
      </c>
      <c r="I39" s="20" t="s">
        <v>53</v>
      </c>
      <c r="J39" s="20" t="s">
        <v>165</v>
      </c>
      <c r="K39" s="21" t="s">
        <v>46</v>
      </c>
      <c r="L39" s="17" t="s">
        <v>97</v>
      </c>
    </row>
    <row r="40" spans="2:12" ht="15.75" hidden="1" customHeight="1" x14ac:dyDescent="0.25">
      <c r="B40" s="19"/>
      <c r="C40" s="20">
        <v>303</v>
      </c>
      <c r="D40" s="20">
        <f t="array" ref="D40">INDEX('БД КО'!$B$2:$F$338,MATCH('БД ТРТ'!$C40,'БД КО'!$B$2:$B$338,0),2)</f>
        <v>2298</v>
      </c>
      <c r="E40" s="20" t="str">
        <f t="array" ref="E40">INDEX('БД КО'!$B$2:$F$338,MATCH('БД ТРТ'!$C40,'БД КО'!$B$2:$B$338,0),3)</f>
        <v>Tchibo</v>
      </c>
      <c r="F40" s="20" t="s">
        <v>166</v>
      </c>
      <c r="G40" s="20"/>
      <c r="H40" s="20" t="s">
        <v>35</v>
      </c>
      <c r="I40" s="20" t="s">
        <v>53</v>
      </c>
      <c r="J40" s="20" t="s">
        <v>167</v>
      </c>
      <c r="K40" s="21" t="s">
        <v>46</v>
      </c>
      <c r="L40" s="17" t="s">
        <v>97</v>
      </c>
    </row>
    <row r="41" spans="2:12" ht="15.75" hidden="1" customHeight="1" x14ac:dyDescent="0.25">
      <c r="B41" s="19"/>
      <c r="C41" s="20">
        <v>57077</v>
      </c>
      <c r="D41" s="20" t="str">
        <f t="array" ref="D41">INDEX('БД КО'!$B$2:$F$338,MATCH('БД ТРТ'!$C41,'БД КО'!$B$2:$B$338,0),2)</f>
        <v>TU901308038424</v>
      </c>
      <c r="E41" s="20" t="str">
        <f t="array" ref="E41">INDEX('БД КО'!$B$2:$F$338,MATCH('БД ТРТ'!$C41,'БД КО'!$B$2:$B$338,0),3)</f>
        <v>Royal Professional, Saeco</v>
      </c>
      <c r="F41" s="20" t="s">
        <v>168</v>
      </c>
      <c r="G41" s="20" t="s">
        <v>75</v>
      </c>
      <c r="H41" s="20" t="s">
        <v>35</v>
      </c>
      <c r="I41" s="20" t="s">
        <v>53</v>
      </c>
      <c r="J41" s="20" t="s">
        <v>169</v>
      </c>
      <c r="K41" s="21" t="s">
        <v>170</v>
      </c>
      <c r="L41" s="17" t="s">
        <v>78</v>
      </c>
    </row>
    <row r="42" spans="2:12" ht="15.75" hidden="1" customHeight="1" x14ac:dyDescent="0.25">
      <c r="B42" s="19"/>
      <c r="C42" s="20">
        <v>242</v>
      </c>
      <c r="D42" s="20" t="str">
        <f t="array" ref="D42">INDEX('БД КО'!$B$2:$F$338,MATCH('БД ТРТ'!$C42,'БД КО'!$B$2:$B$338,0),2)</f>
        <v>TC55002/02 FD 8206 067554</v>
      </c>
      <c r="E42" s="20" t="str">
        <f t="array" ref="E42">INDEX('БД КО'!$B$2:$F$338,MATCH('БД ТРТ'!$C42,'БД КО'!$B$2:$B$338,0),3)</f>
        <v>Siemens</v>
      </c>
      <c r="F42" s="20" t="s">
        <v>171</v>
      </c>
      <c r="G42" s="20"/>
      <c r="H42" s="20" t="s">
        <v>35</v>
      </c>
      <c r="I42" s="20" t="s">
        <v>53</v>
      </c>
      <c r="J42" s="20" t="s">
        <v>172</v>
      </c>
      <c r="K42" s="21" t="s">
        <v>46</v>
      </c>
      <c r="L42" s="17" t="s">
        <v>97</v>
      </c>
    </row>
    <row r="43" spans="2:12" ht="15.75" hidden="1" customHeight="1" x14ac:dyDescent="0.25">
      <c r="B43" s="19"/>
      <c r="C43" s="20">
        <v>57074</v>
      </c>
      <c r="D43" s="20" t="str">
        <f t="array" ref="D43">INDEX('БД КО'!$B$2:$F$338,MATCH('БД ТРТ'!$C43,'БД КО'!$B$2:$B$338,0),2)</f>
        <v>TU901308038431</v>
      </c>
      <c r="E43" s="20" t="str">
        <f t="array" ref="E43">INDEX('БД КО'!$B$2:$F$338,MATCH('БД ТРТ'!$C43,'БД КО'!$B$2:$B$338,0),3)</f>
        <v>Royal Professional, Saeco</v>
      </c>
      <c r="F43" s="20" t="s">
        <v>173</v>
      </c>
      <c r="G43" s="20" t="s">
        <v>174</v>
      </c>
      <c r="H43" s="20" t="s">
        <v>35</v>
      </c>
      <c r="I43" s="20" t="s">
        <v>53</v>
      </c>
      <c r="J43" s="20" t="s">
        <v>175</v>
      </c>
      <c r="K43" s="21" t="s">
        <v>176</v>
      </c>
      <c r="L43" s="17" t="s">
        <v>78</v>
      </c>
    </row>
    <row r="44" spans="2:12" ht="15.75" hidden="1" customHeight="1" x14ac:dyDescent="0.25">
      <c r="B44" s="19"/>
      <c r="C44" s="20">
        <v>57000</v>
      </c>
      <c r="D44" s="20" t="str">
        <f t="array" ref="D44">INDEX('БД КО'!$B$2:$F$338,MATCH('БД ТРТ'!$C44,'БД КО'!$B$2:$B$338,0),2)</f>
        <v>TU901311048112</v>
      </c>
      <c r="E44" s="20" t="str">
        <f t="array" ref="E44">INDEX('БД КО'!$B$2:$F$338,MATCH('БД ТРТ'!$C44,'БД КО'!$B$2:$B$338,0),3)</f>
        <v>Royal Professional, Saeco</v>
      </c>
      <c r="F44" s="20" t="s">
        <v>84</v>
      </c>
      <c r="G44" s="20" t="s">
        <v>115</v>
      </c>
      <c r="H44" s="20" t="s">
        <v>35</v>
      </c>
      <c r="I44" s="20" t="s">
        <v>53</v>
      </c>
      <c r="J44" s="20" t="s">
        <v>177</v>
      </c>
      <c r="K44" s="21" t="s">
        <v>178</v>
      </c>
      <c r="L44" s="17" t="s">
        <v>78</v>
      </c>
    </row>
    <row r="45" spans="2:12" ht="15.75" customHeight="1" x14ac:dyDescent="0.25">
      <c r="B45" s="19"/>
      <c r="C45" s="20">
        <v>711</v>
      </c>
      <c r="D45" s="20">
        <f t="array" ref="D45">INDEX('БД КО'!$B$2:$F$338,MATCH('БД ТРТ'!$C45,'БД КО'!$B$2:$B$338,0),2)</f>
        <v>12527410</v>
      </c>
      <c r="E45" s="20" t="str">
        <f t="array" ref="E45">INDEX('БД КО'!$B$2:$F$338,MATCH('БД ТРТ'!$C45,'БД КО'!$B$2:$B$338,0),3)</f>
        <v>Bianchi</v>
      </c>
      <c r="F45" s="20" t="s">
        <v>179</v>
      </c>
      <c r="G45" s="20"/>
      <c r="H45" s="20" t="s">
        <v>58</v>
      </c>
      <c r="I45" s="20" t="s">
        <v>59</v>
      </c>
      <c r="J45" s="20" t="s">
        <v>180</v>
      </c>
      <c r="K45" s="21" t="s">
        <v>181</v>
      </c>
      <c r="L45" s="17" t="s">
        <v>62</v>
      </c>
    </row>
    <row r="46" spans="2:12" ht="15.75" hidden="1" customHeight="1" x14ac:dyDescent="0.25">
      <c r="B46" s="19"/>
      <c r="C46" s="20">
        <v>56995</v>
      </c>
      <c r="D46" s="20" t="str">
        <f t="array" ref="D46">INDEX('БД КО'!$B$2:$F$338,MATCH('БД ТРТ'!$C46,'БД КО'!$B$2:$B$338,0),2)</f>
        <v>TU901311048119</v>
      </c>
      <c r="E46" s="20" t="str">
        <f t="array" ref="E46">INDEX('БД КО'!$B$2:$F$338,MATCH('БД ТРТ'!$C46,'БД КО'!$B$2:$B$338,0),3)</f>
        <v>Royal Professional, Saeco</v>
      </c>
      <c r="F46" s="20" t="s">
        <v>182</v>
      </c>
      <c r="G46" s="20" t="s">
        <v>99</v>
      </c>
      <c r="H46" s="20" t="s">
        <v>35</v>
      </c>
      <c r="I46" s="20" t="s">
        <v>53</v>
      </c>
      <c r="J46" s="20" t="s">
        <v>183</v>
      </c>
      <c r="K46" s="21" t="s">
        <v>184</v>
      </c>
      <c r="L46" s="17" t="s">
        <v>78</v>
      </c>
    </row>
    <row r="47" spans="2:12" ht="15.75" hidden="1" customHeight="1" x14ac:dyDescent="0.25">
      <c r="B47" s="19"/>
      <c r="C47" s="20">
        <v>56990</v>
      </c>
      <c r="D47" s="20" t="str">
        <f t="array" ref="D47">INDEX('БД КО'!$B$2:$F$338,MATCH('БД ТРТ'!$C47,'БД КО'!$B$2:$B$338,0),2)</f>
        <v>TU901311048110</v>
      </c>
      <c r="E47" s="20" t="str">
        <f t="array" ref="E47">INDEX('БД КО'!$B$2:$F$338,MATCH('БД ТРТ'!$C47,'БД КО'!$B$2:$B$338,0),3)</f>
        <v>Royal Professional, Saeco</v>
      </c>
      <c r="F47" s="20" t="s">
        <v>185</v>
      </c>
      <c r="G47" s="20" t="s">
        <v>85</v>
      </c>
      <c r="H47" s="20" t="s">
        <v>35</v>
      </c>
      <c r="I47" s="20" t="s">
        <v>53</v>
      </c>
      <c r="J47" s="20" t="s">
        <v>186</v>
      </c>
      <c r="K47" s="21" t="s">
        <v>187</v>
      </c>
      <c r="L47" s="17" t="s">
        <v>78</v>
      </c>
    </row>
    <row r="48" spans="2:12" ht="15.75" hidden="1" customHeight="1" x14ac:dyDescent="0.25">
      <c r="B48" s="19"/>
      <c r="C48" s="20">
        <v>56688</v>
      </c>
      <c r="D48" s="20" t="str">
        <f t="array" ref="D48">INDEX('БД КО'!$B$2:$F$338,MATCH('БД ТРТ'!$C48,'БД КО'!$B$2:$B$338,0),2)</f>
        <v>TV901246075106</v>
      </c>
      <c r="E48" s="20" t="str">
        <f t="array" ref="E48">INDEX('БД КО'!$B$2:$F$338,MATCH('БД ТРТ'!$C48,'БД КО'!$B$2:$B$338,0),3)</f>
        <v>Royal Office, Saeco</v>
      </c>
      <c r="F48" s="20" t="s">
        <v>188</v>
      </c>
      <c r="G48" s="20"/>
      <c r="H48" s="20" t="s">
        <v>35</v>
      </c>
      <c r="I48" s="20" t="s">
        <v>53</v>
      </c>
      <c r="J48" s="20" t="s">
        <v>189</v>
      </c>
      <c r="K48" s="21" t="s">
        <v>90</v>
      </c>
      <c r="L48" s="17" t="s">
        <v>56</v>
      </c>
    </row>
    <row r="49" spans="2:12" ht="15.75" hidden="1" customHeight="1" x14ac:dyDescent="0.25">
      <c r="B49" s="19"/>
      <c r="C49" s="20">
        <v>56686</v>
      </c>
      <c r="D49" s="20">
        <f t="array" ref="D49">INDEX('БД КО'!$B$2:$F$338,MATCH('БД ТРТ'!$C49,'БД КО'!$B$2:$B$338,0),2)</f>
        <v>0</v>
      </c>
      <c r="E49" s="20" t="str">
        <f t="array" ref="E49">INDEX('БД КО'!$B$2:$F$338,MATCH('БД ТРТ'!$C49,'БД КО'!$B$2:$B$338,0),3)</f>
        <v>Royal Office, Saeco</v>
      </c>
      <c r="F49" s="20" t="s">
        <v>84</v>
      </c>
      <c r="G49" s="20" t="s">
        <v>75</v>
      </c>
      <c r="H49" s="20" t="s">
        <v>35</v>
      </c>
      <c r="I49" s="20" t="s">
        <v>53</v>
      </c>
      <c r="J49" s="20" t="s">
        <v>190</v>
      </c>
      <c r="K49" s="21" t="s">
        <v>191</v>
      </c>
      <c r="L49" s="17" t="s">
        <v>78</v>
      </c>
    </row>
    <row r="50" spans="2:12" ht="15.75" hidden="1" customHeight="1" x14ac:dyDescent="0.25">
      <c r="B50" s="19"/>
      <c r="C50" s="20">
        <v>103</v>
      </c>
      <c r="D50" s="20">
        <f t="array" ref="D50">INDEX('БД КО'!$B$2:$F$338,MATCH('БД ТРТ'!$C50,'БД КО'!$B$2:$B$338,0),2)</f>
        <v>130375</v>
      </c>
      <c r="E50" s="20" t="str">
        <f t="array" ref="E50">INDEX('БД КО'!$B$2:$F$338,MATCH('БД ТРТ'!$C50,'БД КО'!$B$2:$B$338,0),3)</f>
        <v>Magic de Luxe, Saeco</v>
      </c>
      <c r="F50" s="20" t="s">
        <v>192</v>
      </c>
      <c r="G50" s="20"/>
      <c r="H50" s="20" t="s">
        <v>35</v>
      </c>
      <c r="I50" s="20" t="s">
        <v>53</v>
      </c>
      <c r="J50" s="20" t="s">
        <v>193</v>
      </c>
      <c r="K50" s="21" t="s">
        <v>46</v>
      </c>
      <c r="L50" s="17" t="s">
        <v>97</v>
      </c>
    </row>
    <row r="51" spans="2:12" ht="15.75" hidden="1" customHeight="1" x14ac:dyDescent="0.25">
      <c r="B51" s="19"/>
      <c r="C51" s="20">
        <v>433</v>
      </c>
      <c r="D51" s="20">
        <f t="array" ref="D51">INDEX('БД КО'!$B$2:$F$338,MATCH('БД ТРТ'!$C51,'БД КО'!$B$2:$B$338,0),2)</f>
        <v>7767</v>
      </c>
      <c r="E51" s="20" t="str">
        <f t="array" ref="E51">INDEX('БД КО'!$B$2:$F$338,MATCH('БД ТРТ'!$C51,'БД КО'!$B$2:$B$338,0),3)</f>
        <v>Stratos</v>
      </c>
      <c r="F51" s="20" t="s">
        <v>194</v>
      </c>
      <c r="G51" s="20"/>
      <c r="H51" s="20" t="s">
        <v>35</v>
      </c>
      <c r="I51" s="20" t="s">
        <v>53</v>
      </c>
      <c r="J51" s="20" t="s">
        <v>195</v>
      </c>
      <c r="K51" s="21" t="s">
        <v>196</v>
      </c>
      <c r="L51" s="17" t="s">
        <v>97</v>
      </c>
    </row>
    <row r="52" spans="2:12" ht="15.75" customHeight="1" x14ac:dyDescent="0.25">
      <c r="B52" s="19"/>
      <c r="C52" s="20">
        <v>175</v>
      </c>
      <c r="D52" s="20" t="str">
        <f t="array" ref="D52">INDEX('БД КО'!$B$2:$F$338,MATCH('БД ТРТ'!$C52,'БД КО'!$B$2:$B$338,0),2)</f>
        <v>TKA5502/02FD 8206 067996</v>
      </c>
      <c r="E52" s="20" t="str">
        <f t="array" ref="E52">INDEX('БД КО'!$B$2:$F$338,MATCH('БД ТРТ'!$C52,'БД КО'!$B$2:$B$338,0),3)</f>
        <v>Bosh Solitaire</v>
      </c>
      <c r="F52" s="20" t="s">
        <v>197</v>
      </c>
      <c r="G52" s="20"/>
      <c r="H52" s="20" t="s">
        <v>107</v>
      </c>
      <c r="I52" s="20" t="s">
        <v>198</v>
      </c>
      <c r="J52" s="20" t="s">
        <v>199</v>
      </c>
      <c r="K52" s="21" t="s">
        <v>200</v>
      </c>
      <c r="L52" s="17" t="s">
        <v>62</v>
      </c>
    </row>
    <row r="53" spans="2:12" ht="15.75" hidden="1" customHeight="1" x14ac:dyDescent="0.25">
      <c r="B53" s="19"/>
      <c r="C53" s="20">
        <v>1010</v>
      </c>
      <c r="D53" s="20" t="str">
        <f t="array" ref="D53">INDEX('БД КО'!$B$2:$F$338,MATCH('БД ТРТ'!$C53,'БД КО'!$B$2:$B$338,0),2)</f>
        <v>-</v>
      </c>
      <c r="E53" s="20" t="str">
        <f t="array" ref="E53">INDEX('БД КО'!$B$2:$F$338,MATCH('БД ТРТ'!$C53,'БД КО'!$B$2:$B$338,0),3)</f>
        <v>Necta Korinto</v>
      </c>
      <c r="F53" s="20" t="s">
        <v>201</v>
      </c>
      <c r="G53" s="20"/>
      <c r="H53" s="20" t="s">
        <v>35</v>
      </c>
      <c r="I53" s="20" t="s">
        <v>53</v>
      </c>
      <c r="J53" s="20" t="s">
        <v>202</v>
      </c>
      <c r="K53" s="21" t="s">
        <v>203</v>
      </c>
      <c r="L53" s="17" t="s">
        <v>97</v>
      </c>
    </row>
    <row r="54" spans="2:12" ht="15.75" hidden="1" customHeight="1" x14ac:dyDescent="0.25">
      <c r="B54" s="19"/>
      <c r="C54" s="20">
        <v>53719</v>
      </c>
      <c r="D54" s="20" t="str">
        <f t="array" ref="D54">INDEX('БД КО'!$B$2:$F$338,MATCH('БД ТРТ'!$C54,'БД КО'!$B$2:$B$338,0),2)</f>
        <v>TW901146600828</v>
      </c>
      <c r="E54" s="20" t="str">
        <f t="array" ref="E54">INDEX('БД КО'!$B$2:$F$338,MATCH('БД ТРТ'!$C54,'БД КО'!$B$2:$B$338,0),3)</f>
        <v>Trevi Chiara, Spidem</v>
      </c>
      <c r="F54" s="20" t="s">
        <v>204</v>
      </c>
      <c r="G54" s="20" t="s">
        <v>205</v>
      </c>
      <c r="H54" s="20" t="s">
        <v>35</v>
      </c>
      <c r="I54" s="20" t="s">
        <v>53</v>
      </c>
      <c r="J54" s="20" t="s">
        <v>206</v>
      </c>
      <c r="K54" s="21" t="s">
        <v>207</v>
      </c>
      <c r="L54" s="17" t="s">
        <v>78</v>
      </c>
    </row>
    <row r="55" spans="2:12" ht="15.75" hidden="1" customHeight="1" x14ac:dyDescent="0.25">
      <c r="B55" s="19"/>
      <c r="C55" s="20">
        <v>1001</v>
      </c>
      <c r="D55" s="20">
        <f t="array" ref="D55">INDEX('БД КО'!$B$2:$F$338,MATCH('БД ТРТ'!$C55,'БД КО'!$B$2:$B$338,0),2)</f>
        <v>0</v>
      </c>
      <c r="E55" s="20" t="str">
        <f t="array" ref="E55">INDEX('БД КО'!$B$2:$F$338,MATCH('БД ТРТ'!$C55,'БД КО'!$B$2:$B$338,0),3)</f>
        <v>Necta Korinto</v>
      </c>
      <c r="F55" s="20" t="s">
        <v>52</v>
      </c>
      <c r="G55" s="20"/>
      <c r="H55" s="20" t="s">
        <v>35</v>
      </c>
      <c r="I55" s="20" t="s">
        <v>53</v>
      </c>
      <c r="J55" s="20" t="s">
        <v>208</v>
      </c>
      <c r="K55" s="21" t="s">
        <v>203</v>
      </c>
      <c r="L55" s="17" t="s">
        <v>97</v>
      </c>
    </row>
    <row r="56" spans="2:12" ht="15.75" hidden="1" customHeight="1" x14ac:dyDescent="0.25">
      <c r="B56" s="19"/>
      <c r="C56" s="20">
        <v>911</v>
      </c>
      <c r="D56" s="20" t="str">
        <f t="array" ref="D56">INDEX('БД КО'!$B$2:$F$338,MATCH('БД ТРТ'!$C56,'БД КО'!$B$2:$B$338,0),2)</f>
        <v>9013N5P0018020</v>
      </c>
      <c r="E56" s="20" t="str">
        <f t="array" ref="E56">INDEX('БД КО'!$B$2:$F$338,MATCH('БД ТРТ'!$C56,'БД КО'!$B$2:$B$338,0),3)</f>
        <v>Phedra, Saeco</v>
      </c>
      <c r="F56" s="20" t="s">
        <v>209</v>
      </c>
      <c r="G56" s="20"/>
      <c r="H56" s="20" t="s">
        <v>35</v>
      </c>
      <c r="I56" s="20" t="s">
        <v>53</v>
      </c>
      <c r="J56" s="20" t="s">
        <v>210</v>
      </c>
      <c r="K56" s="21" t="s">
        <v>203</v>
      </c>
      <c r="L56" s="17" t="s">
        <v>97</v>
      </c>
    </row>
    <row r="57" spans="2:12" ht="15.75" hidden="1" customHeight="1" x14ac:dyDescent="0.25">
      <c r="B57" s="19"/>
      <c r="C57" s="20">
        <v>707</v>
      </c>
      <c r="D57" s="20" t="str">
        <f t="array" ref="D57">INDEX('БД КО'!$B$2:$F$338,MATCH('БД ТРТ'!$C57,'БД КО'!$B$2:$B$338,0),2)</f>
        <v>-</v>
      </c>
      <c r="E57" s="20" t="str">
        <f t="array" ref="E57">INDEX('БД КО'!$B$2:$F$338,MATCH('БД ТРТ'!$C57,'БД КО'!$B$2:$B$338,0),3)</f>
        <v>sPresso (Necta)</v>
      </c>
      <c r="F57" s="20" t="s">
        <v>84</v>
      </c>
      <c r="G57" s="20"/>
      <c r="H57" s="20" t="s">
        <v>35</v>
      </c>
      <c r="I57" s="20" t="s">
        <v>53</v>
      </c>
      <c r="J57" s="20" t="s">
        <v>211</v>
      </c>
      <c r="K57" s="21" t="s">
        <v>203</v>
      </c>
      <c r="L57" s="17" t="s">
        <v>97</v>
      </c>
    </row>
    <row r="58" spans="2:12" ht="15.75" hidden="1" customHeight="1" x14ac:dyDescent="0.25">
      <c r="B58" s="19"/>
      <c r="C58" s="20">
        <v>700</v>
      </c>
      <c r="D58" s="20">
        <f t="array" ref="D58">INDEX('БД КО'!$B$2:$F$338,MATCH('БД ТРТ'!$C58,'БД КО'!$B$2:$B$338,0),2)</f>
        <v>1463100</v>
      </c>
      <c r="E58" s="20" t="str">
        <f t="array" ref="E58">INDEX('БД КО'!$B$2:$F$338,MATCH('БД ТРТ'!$C58,'БД КО'!$B$2:$B$338,0),3)</f>
        <v>Phedra, Saeco</v>
      </c>
      <c r="F58" s="20" t="s">
        <v>212</v>
      </c>
      <c r="G58" s="20"/>
      <c r="H58" s="20" t="s">
        <v>35</v>
      </c>
      <c r="I58" s="20" t="s">
        <v>53</v>
      </c>
      <c r="J58" s="20" t="s">
        <v>213</v>
      </c>
      <c r="K58" s="21" t="s">
        <v>203</v>
      </c>
      <c r="L58" s="17" t="s">
        <v>97</v>
      </c>
    </row>
    <row r="59" spans="2:12" ht="15.75" hidden="1" customHeight="1" x14ac:dyDescent="0.25">
      <c r="B59" s="19"/>
      <c r="C59" s="20">
        <v>53700</v>
      </c>
      <c r="D59" s="20" t="str">
        <f t="array" ref="D59">INDEX('БД КО'!$B$2:$F$338,MATCH('БД ТРТ'!$C59,'БД КО'!$B$2:$B$338,0),2)</f>
        <v>TW901146600640</v>
      </c>
      <c r="E59" s="20" t="str">
        <f t="array" ref="E59">INDEX('БД КО'!$B$2:$F$338,MATCH('БД ТРТ'!$C59,'БД КО'!$B$2:$B$338,0),3)</f>
        <v>Trevi Chiara, Spidem</v>
      </c>
      <c r="F59" s="20" t="s">
        <v>214</v>
      </c>
      <c r="G59" s="20" t="s">
        <v>75</v>
      </c>
      <c r="H59" s="20" t="s">
        <v>35</v>
      </c>
      <c r="I59" s="20" t="s">
        <v>53</v>
      </c>
      <c r="J59" s="20" t="s">
        <v>215</v>
      </c>
      <c r="K59" s="21" t="s">
        <v>216</v>
      </c>
      <c r="L59" s="17" t="s">
        <v>78</v>
      </c>
    </row>
    <row r="60" spans="2:12" ht="15.75" hidden="1" customHeight="1" x14ac:dyDescent="0.25">
      <c r="B60" s="19"/>
      <c r="C60" s="20">
        <v>53648</v>
      </c>
      <c r="D60" s="22">
        <f t="array" ref="D60">INDEX('БД КО'!$B$2:$F$338,MATCH('БД ТРТ'!$C60,'БД КО'!$B$2:$B$338,0),2)</f>
        <v>31300090806711</v>
      </c>
      <c r="E60" s="20" t="str">
        <f t="array" ref="E60">INDEX('БД КО'!$B$2:$F$338,MATCH('БД ТРТ'!$C60,'БД КО'!$B$2:$B$338,0),3)</f>
        <v>WMF Prestolino</v>
      </c>
      <c r="F60" s="20" t="s">
        <v>88</v>
      </c>
      <c r="G60" s="20"/>
      <c r="H60" s="20" t="s">
        <v>35</v>
      </c>
      <c r="I60" s="20" t="s">
        <v>53</v>
      </c>
      <c r="J60" s="20" t="s">
        <v>189</v>
      </c>
      <c r="K60" s="21" t="s">
        <v>90</v>
      </c>
      <c r="L60" s="17" t="s">
        <v>56</v>
      </c>
    </row>
    <row r="61" spans="2:12" ht="15.75" hidden="1" customHeight="1" x14ac:dyDescent="0.25">
      <c r="B61" s="19"/>
      <c r="C61" s="20">
        <v>53313</v>
      </c>
      <c r="D61" s="20" t="str">
        <f t="array" ref="D61">INDEX('БД КО'!$B$2:$F$338,MATCH('БД ТРТ'!$C61,'БД КО'!$B$2:$B$338,0),2)</f>
        <v>TV901108028044</v>
      </c>
      <c r="E61" s="20" t="str">
        <f t="array" ref="E61">INDEX('БД КО'!$B$2:$F$338,MATCH('БД ТРТ'!$C61,'БД КО'!$B$2:$B$338,0),3)</f>
        <v>Royal Professional, Saeco</v>
      </c>
      <c r="F61" s="20" t="s">
        <v>217</v>
      </c>
      <c r="G61" s="20" t="s">
        <v>174</v>
      </c>
      <c r="H61" s="20" t="s">
        <v>35</v>
      </c>
      <c r="I61" s="20" t="s">
        <v>53</v>
      </c>
      <c r="J61" s="20" t="s">
        <v>175</v>
      </c>
      <c r="K61" s="21" t="s">
        <v>218</v>
      </c>
      <c r="L61" s="17" t="s">
        <v>78</v>
      </c>
    </row>
    <row r="62" spans="2:12" ht="15.75" hidden="1" customHeight="1" x14ac:dyDescent="0.25">
      <c r="B62" s="19"/>
      <c r="C62" s="20">
        <v>53310</v>
      </c>
      <c r="D62" s="20" t="str">
        <f t="array" ref="D62">INDEX('БД КО'!$B$2:$F$338,MATCH('БД ТРТ'!$C62,'БД КО'!$B$2:$B$338,0),2)</f>
        <v>TV901108028046</v>
      </c>
      <c r="E62" s="20" t="str">
        <f t="array" ref="E62">INDEX('БД КО'!$B$2:$F$338,MATCH('БД ТРТ'!$C62,'БД КО'!$B$2:$B$338,0),3)</f>
        <v>Royal Professional, Saeco</v>
      </c>
      <c r="F62" s="20" t="s">
        <v>219</v>
      </c>
      <c r="G62" s="20"/>
      <c r="H62" s="20" t="s">
        <v>35</v>
      </c>
      <c r="I62" s="20" t="s">
        <v>53</v>
      </c>
      <c r="J62" s="20" t="s">
        <v>220</v>
      </c>
      <c r="K62" s="21" t="s">
        <v>196</v>
      </c>
      <c r="L62" s="17" t="s">
        <v>56</v>
      </c>
    </row>
    <row r="63" spans="2:12" ht="15.75" hidden="1" customHeight="1" x14ac:dyDescent="0.25">
      <c r="B63" s="19"/>
      <c r="C63" s="20">
        <v>653</v>
      </c>
      <c r="D63" s="20">
        <f t="array" ref="D63">INDEX('БД КО'!$B$2:$F$338,MATCH('БД ТРТ'!$C63,'БД КО'!$B$2:$B$338,0),2)</f>
        <v>53802463</v>
      </c>
      <c r="E63" s="20" t="str">
        <f t="array" ref="E63">INDEX('БД КО'!$B$2:$F$338,MATCH('БД ТРТ'!$C63,'БД КО'!$B$2:$B$338,0),3)</f>
        <v>Necta Koro</v>
      </c>
      <c r="F63" s="20" t="s">
        <v>52</v>
      </c>
      <c r="G63" s="20"/>
      <c r="H63" s="20" t="s">
        <v>35</v>
      </c>
      <c r="I63" s="20" t="s">
        <v>53</v>
      </c>
      <c r="J63" s="20" t="s">
        <v>208</v>
      </c>
      <c r="K63" s="21" t="s">
        <v>203</v>
      </c>
      <c r="L63" s="17" t="s">
        <v>97</v>
      </c>
    </row>
    <row r="64" spans="2:12" ht="15.75" customHeight="1" x14ac:dyDescent="0.25">
      <c r="B64" s="19"/>
      <c r="C64" s="20"/>
      <c r="D64" s="20" t="e">
        <f t="array" ref="D64">INDEX('БД КО'!$B$2:$F$338,MATCH('БД ТРТ'!$C64,'БД КО'!$B$2:$B$338,0),2)</f>
        <v>#N/A</v>
      </c>
      <c r="E64" s="20" t="e">
        <f t="array" ref="E64">INDEX('БД КО'!$B$2:$F$338,MATCH('БД ТРТ'!$C64,'БД КО'!$B$2:$B$338,0),3)</f>
        <v>#N/A</v>
      </c>
      <c r="F64" s="20" t="s">
        <v>84</v>
      </c>
      <c r="G64" s="20"/>
      <c r="H64" s="20" t="s">
        <v>70</v>
      </c>
      <c r="I64" s="20" t="s">
        <v>221</v>
      </c>
      <c r="J64" s="20" t="s">
        <v>222</v>
      </c>
      <c r="K64" s="21" t="s">
        <v>223</v>
      </c>
      <c r="L64" s="17" t="s">
        <v>62</v>
      </c>
    </row>
    <row r="65" spans="2:15" ht="15.75" hidden="1" customHeight="1" x14ac:dyDescent="0.25">
      <c r="B65" s="19"/>
      <c r="C65" s="20">
        <v>50480</v>
      </c>
      <c r="D65" s="20">
        <f t="array" ref="D65">INDEX('БД КО'!$B$2:$F$338,MATCH('БД ТРТ'!$C65,'БД КО'!$B$2:$B$338,0),2)</f>
        <v>0</v>
      </c>
      <c r="E65" s="20" t="str">
        <f t="array" ref="E65">INDEX('БД КО'!$B$2:$F$338,MATCH('БД ТРТ'!$C65,'БД КО'!$B$2:$B$338,0),3)</f>
        <v>Trevi Chiara, Spidem</v>
      </c>
      <c r="F65" s="20" t="s">
        <v>224</v>
      </c>
      <c r="G65" s="20" t="s">
        <v>99</v>
      </c>
      <c r="H65" s="20" t="s">
        <v>35</v>
      </c>
      <c r="I65" s="20" t="s">
        <v>53</v>
      </c>
      <c r="J65" s="20" t="s">
        <v>225</v>
      </c>
      <c r="K65" s="21" t="s">
        <v>105</v>
      </c>
      <c r="L65" s="17" t="s">
        <v>78</v>
      </c>
    </row>
    <row r="66" spans="2:15" ht="15.75" customHeight="1" x14ac:dyDescent="0.25">
      <c r="B66" s="19"/>
      <c r="C66" s="24">
        <v>220</v>
      </c>
      <c r="D66" s="20" t="str">
        <f t="array" ref="D66">INDEX('БД КО'!$B$2:$F$338,MATCH('БД ТРТ'!$C66,'БД КО'!$B$2:$B$338,0),2)</f>
        <v>TKA5502/02FD 8210 076032</v>
      </c>
      <c r="E66" s="20" t="str">
        <f t="array" ref="E66">INDEX('БД КО'!$B$2:$F$338,MATCH('БД ТРТ'!$C66,'БД КО'!$B$2:$B$338,0),3)</f>
        <v>Bosh Solitaire</v>
      </c>
      <c r="F66" s="24" t="s">
        <v>226</v>
      </c>
      <c r="G66" s="24"/>
      <c r="H66" s="20" t="s">
        <v>107</v>
      </c>
      <c r="I66" s="20" t="s">
        <v>198</v>
      </c>
      <c r="J66" s="24" t="s">
        <v>227</v>
      </c>
      <c r="K66" s="25" t="s">
        <v>228</v>
      </c>
      <c r="L66" s="17" t="s">
        <v>62</v>
      </c>
    </row>
    <row r="67" spans="2:15" ht="15.75" hidden="1" customHeight="1" x14ac:dyDescent="0.25">
      <c r="B67" s="19"/>
      <c r="C67" s="20">
        <v>376</v>
      </c>
      <c r="D67" s="20" t="str">
        <f t="array" ref="D67">INDEX('БД КО'!$B$2:$F$338,MATCH('БД ТРТ'!$C67,'БД КО'!$B$2:$B$338,0),2)</f>
        <v>TC55002/02FD 8204 062028</v>
      </c>
      <c r="E67" s="20" t="str">
        <f t="array" ref="E67">INDEX('БД КО'!$B$2:$F$338,MATCH('БД ТРТ'!$C67,'БД КО'!$B$2:$B$338,0),3)</f>
        <v>Siemens</v>
      </c>
      <c r="F67" s="20" t="s">
        <v>229</v>
      </c>
      <c r="G67" s="20"/>
      <c r="H67" s="20" t="s">
        <v>35</v>
      </c>
      <c r="I67" s="20" t="s">
        <v>53</v>
      </c>
      <c r="J67" s="20" t="s">
        <v>230</v>
      </c>
      <c r="K67" s="20" t="s">
        <v>231</v>
      </c>
      <c r="L67" s="20" t="s">
        <v>97</v>
      </c>
      <c r="N67" t="s">
        <v>232</v>
      </c>
      <c r="O67" t="str">
        <f>CONCATENATE('БД ТРТ'!$E67,N67)</f>
        <v>Siemens, Saeco</v>
      </c>
    </row>
    <row r="68" spans="2:15" ht="15.75" customHeight="1" x14ac:dyDescent="0.25">
      <c r="B68" s="19"/>
      <c r="C68" s="20">
        <v>101</v>
      </c>
      <c r="D68" s="20" t="str">
        <f t="array" ref="D68">INDEX('БД КО'!$B$2:$F$338,MATCH('БД ТРТ'!$C68,'БД КО'!$B$2:$B$338,0),2)</f>
        <v>-</v>
      </c>
      <c r="E68" s="20" t="str">
        <f t="array" ref="E68">INDEX('БД КО'!$B$2:$F$338,MATCH('БД ТРТ'!$C68,'БД КО'!$B$2:$B$338,0),3)</f>
        <v>Royal Classic, Saeco</v>
      </c>
      <c r="F68" s="20" t="s">
        <v>233</v>
      </c>
      <c r="G68" s="20"/>
      <c r="H68" s="20"/>
      <c r="I68" s="20" t="s">
        <v>234</v>
      </c>
      <c r="J68" s="20" t="s">
        <v>235</v>
      </c>
      <c r="K68" s="20" t="s">
        <v>236</v>
      </c>
      <c r="L68" s="20" t="s">
        <v>62</v>
      </c>
    </row>
    <row r="69" spans="2:15" ht="15.75" hidden="1" customHeight="1" x14ac:dyDescent="0.25">
      <c r="B69" s="19"/>
      <c r="C69" s="20">
        <v>50292</v>
      </c>
      <c r="D69" s="20" t="str">
        <f t="array" ref="D69">INDEX('БД КО'!$B$2:$F$338,MATCH('БД ТРТ'!$C69,'БД КО'!$B$2:$B$338,0),2)</f>
        <v>TW901050330163</v>
      </c>
      <c r="E69" s="20" t="str">
        <f t="array" ref="E69">INDEX('БД КО'!$B$2:$F$338,MATCH('БД ТРТ'!$C69,'БД КО'!$B$2:$B$338,0),3)</f>
        <v>Trevi Chiara, Spidem</v>
      </c>
      <c r="F69" s="20" t="s">
        <v>91</v>
      </c>
      <c r="G69" s="20"/>
      <c r="H69" s="20" t="s">
        <v>35</v>
      </c>
      <c r="I69" s="20" t="s">
        <v>53</v>
      </c>
      <c r="J69" s="20" t="s">
        <v>92</v>
      </c>
      <c r="K69" s="20" t="s">
        <v>93</v>
      </c>
      <c r="L69" s="20" t="s">
        <v>56</v>
      </c>
    </row>
    <row r="70" spans="2:15" ht="15.75" customHeight="1" x14ac:dyDescent="0.25">
      <c r="B70" s="19"/>
      <c r="C70" s="20">
        <v>515</v>
      </c>
      <c r="D70" s="20" t="str">
        <f t="array" ref="D70">INDEX('БД КО'!$B$2:$F$338,MATCH('БД ТРТ'!$C70,'БД КО'!$B$2:$B$338,0),2)</f>
        <v>TC55002/01FD 8007 025656</v>
      </c>
      <c r="E70" s="20" t="str">
        <f t="array" ref="E70">INDEX('БД КО'!$B$2:$F$338,MATCH('БД ТРТ'!$C70,'БД КО'!$B$2:$B$338,0),3)</f>
        <v>Siemens</v>
      </c>
      <c r="F70" s="20" t="s">
        <v>84</v>
      </c>
      <c r="G70" s="20"/>
      <c r="H70" s="20" t="s">
        <v>107</v>
      </c>
      <c r="I70" s="20" t="s">
        <v>237</v>
      </c>
      <c r="J70" s="20" t="s">
        <v>235</v>
      </c>
      <c r="K70" s="20" t="s">
        <v>113</v>
      </c>
      <c r="L70" s="20" t="s">
        <v>62</v>
      </c>
    </row>
    <row r="71" spans="2:15" ht="15.75" hidden="1" customHeight="1" x14ac:dyDescent="0.25">
      <c r="B71" s="19"/>
      <c r="C71" s="20">
        <v>445</v>
      </c>
      <c r="D71" s="20" t="str">
        <f t="array" ref="D71">INDEX('БД КО'!$B$2:$F$338,MATCH('БД ТРТ'!$C71,'БД КО'!$B$2:$B$338,0),2)</f>
        <v>TC55002/02FD 8202 055832</v>
      </c>
      <c r="E71" s="20" t="str">
        <f t="array" ref="E71">INDEX('БД КО'!$B$2:$F$338,MATCH('БД ТРТ'!$C71,'БД КО'!$B$2:$B$338,0),3)</f>
        <v>Siemens</v>
      </c>
      <c r="F71" s="20" t="s">
        <v>84</v>
      </c>
      <c r="G71" s="20"/>
      <c r="H71" s="20" t="s">
        <v>35</v>
      </c>
      <c r="I71" s="20" t="s">
        <v>53</v>
      </c>
      <c r="J71" s="20" t="s">
        <v>238</v>
      </c>
      <c r="K71" s="20" t="s">
        <v>239</v>
      </c>
      <c r="L71" s="20" t="s">
        <v>97</v>
      </c>
    </row>
    <row r="72" spans="2:15" ht="15.75" customHeight="1" x14ac:dyDescent="0.25">
      <c r="B72" s="19"/>
      <c r="C72" s="20">
        <v>85</v>
      </c>
      <c r="D72" s="20">
        <f t="array" ref="D72">INDEX('БД КО'!$B$2:$F$338,MATCH('БД ТРТ'!$C72,'БД КО'!$B$2:$B$338,0),2)</f>
        <v>321500</v>
      </c>
      <c r="E72" s="20" t="str">
        <f t="array" ref="E72">INDEX('БД КО'!$B$2:$F$338,MATCH('БД ТРТ'!$C72,'БД КО'!$B$2:$B$338,0),3)</f>
        <v>Magic de Luxe, Saeco</v>
      </c>
      <c r="F72" s="20" t="s">
        <v>240</v>
      </c>
      <c r="G72" s="20"/>
      <c r="H72" s="20" t="s">
        <v>107</v>
      </c>
      <c r="I72" s="20" t="s">
        <v>241</v>
      </c>
      <c r="J72" s="20" t="s">
        <v>242</v>
      </c>
      <c r="K72" s="20" t="s">
        <v>243</v>
      </c>
      <c r="L72" s="20" t="s">
        <v>62</v>
      </c>
    </row>
    <row r="73" spans="2:15" ht="15.75" hidden="1" customHeight="1" x14ac:dyDescent="0.25">
      <c r="B73" s="19"/>
      <c r="C73" s="20">
        <v>300</v>
      </c>
      <c r="D73" s="20">
        <f t="array" ref="D73">INDEX('БД КО'!$B$2:$F$338,MATCH('БД ТРТ'!$C73,'БД КО'!$B$2:$B$338,0),2)</f>
        <v>353883</v>
      </c>
      <c r="E73" s="20" t="str">
        <f t="array" ref="E73">INDEX('БД КО'!$B$2:$F$338,MATCH('БД ТРТ'!$C73,'БД КО'!$B$2:$B$338,0),3)</f>
        <v>Royal Classic, Saeco</v>
      </c>
      <c r="F73" s="20" t="s">
        <v>244</v>
      </c>
      <c r="G73" s="20"/>
      <c r="H73" s="20" t="s">
        <v>35</v>
      </c>
      <c r="I73" s="20" t="s">
        <v>53</v>
      </c>
      <c r="J73" s="20" t="s">
        <v>245</v>
      </c>
      <c r="K73" s="20" t="s">
        <v>246</v>
      </c>
      <c r="L73" s="20" t="s">
        <v>97</v>
      </c>
    </row>
    <row r="74" spans="2:15" ht="15.75" hidden="1" customHeight="1" x14ac:dyDescent="0.25">
      <c r="B74" s="19"/>
      <c r="C74" s="20">
        <v>922</v>
      </c>
      <c r="D74" s="20">
        <f t="array" ref="D74">INDEX('БД КО'!$B$2:$F$338,MATCH('БД ТРТ'!$C74,'БД КО'!$B$2:$B$338,0),2)</f>
        <v>115587</v>
      </c>
      <c r="E74" s="20" t="str">
        <f t="array" ref="E74">INDEX('БД КО'!$B$2:$F$338,MATCH('БД ТРТ'!$C74,'БД КО'!$B$2:$B$338,0),3)</f>
        <v>Magic de Luxe, Saeco</v>
      </c>
      <c r="F74" s="20" t="s">
        <v>247</v>
      </c>
      <c r="G74" s="20" t="s">
        <v>248</v>
      </c>
      <c r="H74" s="20" t="s">
        <v>35</v>
      </c>
      <c r="I74" s="20" t="s">
        <v>53</v>
      </c>
      <c r="J74" s="20" t="s">
        <v>249</v>
      </c>
      <c r="K74" s="20" t="s">
        <v>65</v>
      </c>
      <c r="L74" s="20" t="s">
        <v>78</v>
      </c>
    </row>
    <row r="75" spans="2:15" ht="15.75" hidden="1" customHeight="1" x14ac:dyDescent="0.25">
      <c r="B75" s="19"/>
      <c r="C75" s="20">
        <v>919</v>
      </c>
      <c r="D75" s="20" t="str">
        <f t="array" ref="D75">INDEX('БД КО'!$B$2:$F$338,MATCH('БД ТРТ'!$C75,'БД КО'!$B$2:$B$338,0),2)</f>
        <v>9013N5P0014609</v>
      </c>
      <c r="E75" s="20" t="str">
        <f t="array" ref="E75">INDEX('БД КО'!$B$2:$F$338,MATCH('БД ТРТ'!$C75,'БД КО'!$B$2:$B$338,0),3)</f>
        <v>Phedra, Saeco</v>
      </c>
      <c r="F75" s="20" t="s">
        <v>250</v>
      </c>
      <c r="G75" s="20"/>
      <c r="H75" s="20" t="s">
        <v>35</v>
      </c>
      <c r="I75" s="20" t="s">
        <v>53</v>
      </c>
      <c r="J75" s="20" t="s">
        <v>251</v>
      </c>
      <c r="K75" s="20" t="s">
        <v>252</v>
      </c>
      <c r="L75" s="20" t="s">
        <v>56</v>
      </c>
    </row>
    <row r="76" spans="2:15" ht="15.75" customHeight="1" x14ac:dyDescent="0.25">
      <c r="B76" s="19"/>
      <c r="C76" s="20">
        <v>864</v>
      </c>
      <c r="D76" s="20">
        <f t="array" ref="D76">INDEX('БД КО'!$B$2:$F$338,MATCH('БД ТРТ'!$C76,'БД КО'!$B$2:$B$338,0),2)</f>
        <v>6011</v>
      </c>
      <c r="E76" s="20" t="str">
        <f t="array" ref="E76">INDEX('БД КО'!$B$2:$F$338,MATCH('БД ТРТ'!$C76,'БД КО'!$B$2:$B$338,0),3)</f>
        <v>Gaggia Syncrony Logic</v>
      </c>
      <c r="F76" s="20" t="s">
        <v>253</v>
      </c>
      <c r="G76" s="20"/>
      <c r="H76" s="20" t="s">
        <v>107</v>
      </c>
      <c r="I76" s="20" t="s">
        <v>254</v>
      </c>
      <c r="J76" s="20" t="s">
        <v>255</v>
      </c>
      <c r="K76" s="20" t="s">
        <v>256</v>
      </c>
      <c r="L76" s="20" t="s">
        <v>62</v>
      </c>
    </row>
    <row r="77" spans="2:15" ht="15.75" hidden="1" customHeight="1" x14ac:dyDescent="0.25">
      <c r="B77" s="19"/>
      <c r="C77" s="20">
        <v>654050</v>
      </c>
      <c r="D77" s="20" t="str">
        <f t="array" ref="D77">INDEX('БД КО'!$B$2:$F$338,MATCH('БД ТРТ'!$C77,'БД КО'!$B$2:$B$338,0),2)</f>
        <v>TU901314057047</v>
      </c>
      <c r="E77" s="20" t="str">
        <f t="array" ref="E77">INDEX('БД КО'!$B$2:$F$338,MATCH('БД ТРТ'!$C77,'БД КО'!$B$2:$B$338,0),3)</f>
        <v>Royal Office, Saeco</v>
      </c>
      <c r="F77" s="20" t="s">
        <v>257</v>
      </c>
      <c r="G77" s="20"/>
      <c r="H77" s="20" t="s">
        <v>35</v>
      </c>
      <c r="I77" s="20" t="s">
        <v>53</v>
      </c>
      <c r="J77" s="20" t="s">
        <v>147</v>
      </c>
      <c r="K77" s="20" t="s">
        <v>191</v>
      </c>
      <c r="L77" s="20" t="s">
        <v>97</v>
      </c>
    </row>
    <row r="78" spans="2:15" ht="15.75" hidden="1" customHeight="1" x14ac:dyDescent="0.25">
      <c r="B78" s="19"/>
      <c r="C78" s="20">
        <v>721274</v>
      </c>
      <c r="D78" s="20" t="str">
        <f t="array" ref="D78">INDEX('БД КО'!$B$2:$F$338,MATCH('БД ТРТ'!$C78,'БД КО'!$B$2:$B$338,0),2)</f>
        <v>TU901408024881</v>
      </c>
      <c r="E78" s="20" t="str">
        <f t="array" ref="E78">INDEX('БД КО'!$B$2:$F$338,MATCH('БД ТРТ'!$C78,'БД КО'!$B$2:$B$338,0),3)</f>
        <v>Aulica Top, Saeco</v>
      </c>
      <c r="F78" s="20" t="s">
        <v>258</v>
      </c>
      <c r="G78" s="20"/>
      <c r="H78" s="20" t="s">
        <v>35</v>
      </c>
      <c r="I78" s="20" t="s">
        <v>53</v>
      </c>
      <c r="J78" s="20" t="s">
        <v>259</v>
      </c>
      <c r="K78" s="20" t="s">
        <v>260</v>
      </c>
      <c r="L78" s="20" t="s">
        <v>97</v>
      </c>
    </row>
    <row r="79" spans="2:15" ht="15.75" hidden="1" customHeight="1" x14ac:dyDescent="0.25">
      <c r="B79" s="19"/>
      <c r="C79" s="20">
        <v>906</v>
      </c>
      <c r="D79" s="20" t="str">
        <f t="array" ref="D79">INDEX('БД КО'!$B$2:$F$338,MATCH('БД ТРТ'!$C79,'БД КО'!$B$2:$B$338,0),2)</f>
        <v>9005MM40785504</v>
      </c>
      <c r="E79" s="20" t="str">
        <f t="array" ref="E79">INDEX('БД КО'!$B$2:$F$338,MATCH('БД ТРТ'!$C79,'БД КО'!$B$2:$B$338,0),3)</f>
        <v>Magic Comfort Redesigne, Saeco</v>
      </c>
      <c r="F79" s="20" t="s">
        <v>84</v>
      </c>
      <c r="G79" s="20" t="s">
        <v>75</v>
      </c>
      <c r="H79" s="20" t="s">
        <v>35</v>
      </c>
      <c r="I79" s="20" t="s">
        <v>53</v>
      </c>
      <c r="J79" s="20" t="s">
        <v>261</v>
      </c>
      <c r="K79" s="20" t="s">
        <v>262</v>
      </c>
      <c r="L79" s="20" t="s">
        <v>78</v>
      </c>
    </row>
    <row r="80" spans="2:15" ht="15.75" hidden="1" customHeight="1" x14ac:dyDescent="0.25">
      <c r="B80" s="19"/>
      <c r="C80" s="20">
        <v>721226</v>
      </c>
      <c r="D80" s="20" t="str">
        <f t="array" ref="D80">INDEX('БД КО'!$B$2:$F$338,MATCH('БД ТРТ'!$C80,'БД КО'!$B$2:$B$338,0),2)</f>
        <v>TU901346202750</v>
      </c>
      <c r="E80" s="20" t="str">
        <f t="array" ref="E80">INDEX('БД КО'!$B$2:$F$338,MATCH('БД ТРТ'!$C80,'БД КО'!$B$2:$B$338,0),3)</f>
        <v>Aulica Top, Saeco</v>
      </c>
      <c r="F80" s="20" t="s">
        <v>263</v>
      </c>
      <c r="G80" s="20"/>
      <c r="H80" s="20" t="s">
        <v>35</v>
      </c>
      <c r="I80" s="20" t="s">
        <v>53</v>
      </c>
      <c r="J80" s="20" t="s">
        <v>264</v>
      </c>
      <c r="K80" s="20" t="s">
        <v>260</v>
      </c>
      <c r="L80" s="20" t="s">
        <v>97</v>
      </c>
    </row>
    <row r="81" spans="2:12" ht="15.75" hidden="1" customHeight="1" x14ac:dyDescent="0.25">
      <c r="B81" s="19"/>
      <c r="C81" s="20">
        <v>156</v>
      </c>
      <c r="D81" s="20" t="str">
        <f t="array" ref="D81">INDEX('БД КО'!$B$2:$F$338,MATCH('БД ТРТ'!$C81,'БД КО'!$B$2:$B$338,0),2)</f>
        <v>TC55002/01 FD 8002 013804</v>
      </c>
      <c r="E81" s="20" t="str">
        <f t="array" ref="E81">INDEX('БД КО'!$B$2:$F$338,MATCH('БД ТРТ'!$C81,'БД КО'!$B$2:$B$338,0),3)</f>
        <v>Siemens</v>
      </c>
      <c r="F81" s="20" t="s">
        <v>265</v>
      </c>
      <c r="G81" s="20"/>
      <c r="H81" s="20" t="s">
        <v>35</v>
      </c>
      <c r="I81" s="20" t="s">
        <v>53</v>
      </c>
      <c r="J81" s="20" t="s">
        <v>266</v>
      </c>
      <c r="K81" s="20" t="s">
        <v>267</v>
      </c>
      <c r="L81" s="20" t="s">
        <v>97</v>
      </c>
    </row>
    <row r="82" spans="2:12" ht="15.75" customHeight="1" x14ac:dyDescent="0.25">
      <c r="B82" s="19"/>
      <c r="C82" s="20">
        <v>362</v>
      </c>
      <c r="D82" s="20">
        <f t="array" ref="D82">INDEX('БД КО'!$B$2:$F$338,MATCH('БД ТРТ'!$C82,'БД КО'!$B$2:$B$338,0),2)</f>
        <v>32551</v>
      </c>
      <c r="E82" s="20" t="str">
        <f t="array" ref="E82">INDEX('БД КО'!$B$2:$F$338,MATCH('БД ТРТ'!$C82,'БД КО'!$B$2:$B$338,0),3)</f>
        <v>Stratos</v>
      </c>
      <c r="F82" s="20" t="s">
        <v>268</v>
      </c>
      <c r="G82" s="20"/>
      <c r="H82" s="20" t="s">
        <v>107</v>
      </c>
      <c r="I82" s="20" t="s">
        <v>269</v>
      </c>
      <c r="J82" s="20" t="s">
        <v>255</v>
      </c>
      <c r="K82" s="20" t="s">
        <v>270</v>
      </c>
      <c r="L82" s="20" t="s">
        <v>62</v>
      </c>
    </row>
    <row r="83" spans="2:12" ht="15.75" hidden="1" customHeight="1" x14ac:dyDescent="0.25">
      <c r="B83" s="19"/>
      <c r="C83" s="20">
        <v>852</v>
      </c>
      <c r="D83" s="20">
        <f t="array" ref="D83">INDEX('БД КО'!$B$2:$F$338,MATCH('БД ТРТ'!$C83,'БД КО'!$B$2:$B$338,0),2)</f>
        <v>0</v>
      </c>
      <c r="E83" s="20" t="str">
        <f t="array" ref="E83">INDEX('БД КО'!$B$2:$F$338,MATCH('БД ТРТ'!$C83,'БД КО'!$B$2:$B$338,0),3)</f>
        <v>Magic de Luxe, Saeco</v>
      </c>
      <c r="F83" s="20" t="s">
        <v>149</v>
      </c>
      <c r="G83" s="20" t="s">
        <v>99</v>
      </c>
      <c r="H83" s="20" t="s">
        <v>35</v>
      </c>
      <c r="I83" s="20" t="s">
        <v>53</v>
      </c>
      <c r="J83" s="23" t="s">
        <v>271</v>
      </c>
      <c r="K83" s="20" t="s">
        <v>272</v>
      </c>
      <c r="L83" s="20" t="s">
        <v>78</v>
      </c>
    </row>
    <row r="84" spans="2:12" ht="15.75" hidden="1" customHeight="1" x14ac:dyDescent="0.25">
      <c r="B84" s="19"/>
      <c r="C84" s="20">
        <v>903</v>
      </c>
      <c r="D84" s="20">
        <f t="array" ref="D84">INDEX('БД КО'!$B$2:$F$338,MATCH('БД ТРТ'!$C84,'БД КО'!$B$2:$B$338,0),2)</f>
        <v>524651</v>
      </c>
      <c r="E84" s="20" t="str">
        <f t="array" ref="E84">INDEX('БД КО'!$B$2:$F$338,MATCH('БД ТРТ'!$C84,'БД КО'!$B$2:$B$338,0),3)</f>
        <v>Magic de Luxe, Saeco</v>
      </c>
      <c r="F84" s="20" t="s">
        <v>273</v>
      </c>
      <c r="G84" s="20"/>
      <c r="H84" s="20" t="s">
        <v>35</v>
      </c>
      <c r="I84" s="20" t="s">
        <v>53</v>
      </c>
      <c r="J84" s="20" t="s">
        <v>245</v>
      </c>
      <c r="K84" s="20" t="s">
        <v>274</v>
      </c>
      <c r="L84" s="20" t="s">
        <v>97</v>
      </c>
    </row>
    <row r="85" spans="2:12" ht="15.75" customHeight="1" x14ac:dyDescent="0.25">
      <c r="B85" s="19"/>
      <c r="C85" s="20">
        <v>755590</v>
      </c>
      <c r="D85" s="20" t="str">
        <f t="array" ref="D85">INDEX('БД КО'!$B$2:$F$338,MATCH('БД ТРТ'!$C85,'БД КО'!$B$2:$B$338,0),2)</f>
        <v>TU901508022177</v>
      </c>
      <c r="E85" s="20" t="str">
        <f t="array" ref="E85">INDEX('БД КО'!$B$2:$F$338,MATCH('БД ТРТ'!$C85,'БД КО'!$B$2:$B$338,0),3)</f>
        <v>Aulica Top, Saeco</v>
      </c>
      <c r="F85" s="20" t="s">
        <v>275</v>
      </c>
      <c r="G85" s="20"/>
      <c r="H85" s="20" t="s">
        <v>107</v>
      </c>
      <c r="I85" s="20" t="s">
        <v>254</v>
      </c>
      <c r="J85" s="20" t="s">
        <v>276</v>
      </c>
      <c r="K85" s="20" t="s">
        <v>277</v>
      </c>
      <c r="L85" s="20" t="s">
        <v>62</v>
      </c>
    </row>
    <row r="86" spans="2:12" ht="15.75" hidden="1" customHeight="1" x14ac:dyDescent="0.25">
      <c r="B86" s="19"/>
      <c r="C86" s="20">
        <v>439</v>
      </c>
      <c r="D86" s="20" t="str">
        <f t="array" ref="D86">INDEX('БД КО'!$B$2:$F$338,MATCH('БД ТРТ'!$C86,'БД КО'!$B$2:$B$338,0),2)</f>
        <v>_</v>
      </c>
      <c r="E86" s="20" t="str">
        <f t="array" ref="E86">INDEX('БД КО'!$B$2:$F$338,MATCH('БД ТРТ'!$C86,'БД КО'!$B$2:$B$338,0),3)</f>
        <v>Magic de Luxe, Saeco</v>
      </c>
      <c r="F86" s="20" t="s">
        <v>278</v>
      </c>
      <c r="G86" s="20"/>
      <c r="H86" s="20" t="s">
        <v>35</v>
      </c>
      <c r="I86" s="20" t="s">
        <v>53</v>
      </c>
      <c r="J86" s="20" t="s">
        <v>279</v>
      </c>
      <c r="K86" s="20" t="s">
        <v>280</v>
      </c>
      <c r="L86" s="20" t="s">
        <v>97</v>
      </c>
    </row>
    <row r="87" spans="2:12" ht="15.75" customHeight="1" x14ac:dyDescent="0.25">
      <c r="B87" s="19"/>
      <c r="C87" s="20">
        <v>50469</v>
      </c>
      <c r="D87" s="20" t="str">
        <f t="array" ref="D87">INDEX('БД КО'!$B$2:$F$338,MATCH('БД ТРТ'!$C87,'БД КО'!$B$2:$B$338,0),2)</f>
        <v>TV901104009641</v>
      </c>
      <c r="E87" s="20" t="str">
        <f t="array" ref="E87">INDEX('БД КО'!$B$2:$F$338,MATCH('БД ТРТ'!$C87,'БД КО'!$B$2:$B$338,0),3)</f>
        <v>Royal Professional, Saeco</v>
      </c>
      <c r="F87" s="20" t="s">
        <v>281</v>
      </c>
      <c r="G87" s="20"/>
      <c r="H87" s="20" t="s">
        <v>107</v>
      </c>
      <c r="I87" s="20" t="s">
        <v>282</v>
      </c>
      <c r="J87" s="20" t="s">
        <v>283</v>
      </c>
      <c r="K87" s="20" t="s">
        <v>284</v>
      </c>
      <c r="L87" s="20" t="s">
        <v>62</v>
      </c>
    </row>
    <row r="88" spans="2:12" ht="15.75" hidden="1" customHeight="1" x14ac:dyDescent="0.25">
      <c r="B88" s="19"/>
      <c r="C88" s="20">
        <v>537</v>
      </c>
      <c r="D88" s="20">
        <f t="array" ref="D88">INDEX('БД КО'!$B$2:$F$338,MATCH('БД ТРТ'!$C88,'БД КО'!$B$2:$B$338,0),2)</f>
        <v>245422</v>
      </c>
      <c r="E88" s="20" t="str">
        <f t="array" ref="E88">INDEX('БД КО'!$B$2:$F$338,MATCH('БД ТРТ'!$C88,'БД КО'!$B$2:$B$338,0),3)</f>
        <v>Magic de Luxe, Saeco</v>
      </c>
      <c r="F88" s="20" t="s">
        <v>285</v>
      </c>
      <c r="G88" s="20"/>
      <c r="H88" s="20" t="s">
        <v>35</v>
      </c>
      <c r="I88" s="20" t="s">
        <v>53</v>
      </c>
      <c r="J88" s="20" t="s">
        <v>286</v>
      </c>
      <c r="K88" s="20" t="s">
        <v>287</v>
      </c>
      <c r="L88" s="20" t="s">
        <v>97</v>
      </c>
    </row>
    <row r="89" spans="2:12" ht="15.75" hidden="1" customHeight="1" x14ac:dyDescent="0.25">
      <c r="B89" s="19"/>
      <c r="C89" s="20">
        <v>421</v>
      </c>
      <c r="D89" s="20" t="str">
        <f t="array" ref="D89">INDEX('БД КО'!$B$2:$F$338,MATCH('БД ТРТ'!$C89,'БД КО'!$B$2:$B$338,0),2)</f>
        <v>TC55002/02FD 8207 069049</v>
      </c>
      <c r="E89" s="20" t="str">
        <f t="array" ref="E89">INDEX('БД КО'!$B$2:$F$338,MATCH('БД ТРТ'!$C89,'БД КО'!$B$2:$B$338,0),3)</f>
        <v>Siemens</v>
      </c>
      <c r="F89" s="20" t="s">
        <v>288</v>
      </c>
      <c r="G89" s="20"/>
      <c r="H89" s="20" t="s">
        <v>35</v>
      </c>
      <c r="I89" s="20" t="s">
        <v>53</v>
      </c>
      <c r="J89" s="20" t="s">
        <v>289</v>
      </c>
      <c r="K89" s="20" t="s">
        <v>290</v>
      </c>
      <c r="L89" s="20" t="s">
        <v>97</v>
      </c>
    </row>
    <row r="90" spans="2:12" ht="15.75" hidden="1" customHeight="1" x14ac:dyDescent="0.25">
      <c r="B90" s="19"/>
      <c r="C90" s="20">
        <v>204</v>
      </c>
      <c r="D90" s="20">
        <f t="array" ref="D90">INDEX('БД КО'!$B$2:$F$338,MATCH('БД ТРТ'!$C90,'БД КО'!$B$2:$B$338,0),2)</f>
        <v>412154</v>
      </c>
      <c r="E90" s="20" t="str">
        <f t="array" ref="E90">INDEX('БД КО'!$B$2:$F$338,MATCH('БД ТРТ'!$C90,'БД КО'!$B$2:$B$338,0),3)</f>
        <v>Magic de Luxe, Saeco</v>
      </c>
      <c r="F90" s="20" t="s">
        <v>291</v>
      </c>
      <c r="G90" s="20"/>
      <c r="H90" s="20" t="s">
        <v>35</v>
      </c>
      <c r="I90" s="20" t="s">
        <v>53</v>
      </c>
      <c r="J90" s="20" t="s">
        <v>292</v>
      </c>
      <c r="K90" s="20" t="s">
        <v>293</v>
      </c>
      <c r="L90" s="20" t="s">
        <v>97</v>
      </c>
    </row>
    <row r="91" spans="2:12" ht="15.75" customHeight="1" x14ac:dyDescent="0.25">
      <c r="B91" s="19"/>
      <c r="C91" s="20">
        <v>257</v>
      </c>
      <c r="D91" s="20" t="str">
        <f t="array" ref="D91">INDEX('БД КО'!$B$2:$F$338,MATCH('БД ТРТ'!$C91,'БД КО'!$B$2:$B$338,0),2)</f>
        <v>9003ROY0481144</v>
      </c>
      <c r="E91" s="20" t="str">
        <f t="array" ref="E91">INDEX('БД КО'!$B$2:$F$338,MATCH('БД ТРТ'!$C91,'БД КО'!$B$2:$B$338,0),3)</f>
        <v>Royal Classic, Saeco</v>
      </c>
      <c r="F91" s="20" t="s">
        <v>294</v>
      </c>
      <c r="G91" s="20"/>
      <c r="H91" s="20" t="s">
        <v>295</v>
      </c>
      <c r="I91" s="20" t="s">
        <v>296</v>
      </c>
      <c r="J91" s="20" t="s">
        <v>297</v>
      </c>
      <c r="K91" s="20" t="s">
        <v>298</v>
      </c>
      <c r="L91" s="20" t="s">
        <v>62</v>
      </c>
    </row>
    <row r="92" spans="2:12" ht="15.75" customHeight="1" x14ac:dyDescent="0.25">
      <c r="B92" s="19"/>
      <c r="C92" s="20">
        <v>326</v>
      </c>
      <c r="D92" s="20" t="str">
        <f t="array" ref="D92">INDEX('БД КО'!$B$2:$F$338,MATCH('БД ТРТ'!$C92,'БД КО'!$B$2:$B$338,0),2)</f>
        <v>TC55002/02FD 8112 052514</v>
      </c>
      <c r="E92" s="20" t="str">
        <f t="array" ref="E92">INDEX('БД КО'!$B$2:$F$338,MATCH('БД ТРТ'!$C92,'БД КО'!$B$2:$B$338,0),3)</f>
        <v>Siemens</v>
      </c>
      <c r="F92" s="20" t="s">
        <v>299</v>
      </c>
      <c r="G92" s="20"/>
      <c r="H92" s="20" t="s">
        <v>70</v>
      </c>
      <c r="I92" s="20" t="s">
        <v>300</v>
      </c>
      <c r="J92" s="20" t="s">
        <v>301</v>
      </c>
      <c r="K92" s="20" t="s">
        <v>302</v>
      </c>
      <c r="L92" s="20" t="s">
        <v>62</v>
      </c>
    </row>
    <row r="93" spans="2:12" ht="15.75" hidden="1" customHeight="1" x14ac:dyDescent="0.25">
      <c r="B93" s="19"/>
      <c r="C93" s="20">
        <v>520</v>
      </c>
      <c r="D93" s="20" t="str">
        <f t="array" ref="D93">INDEX('БД КО'!$B$2:$F$338,MATCH('БД ТРТ'!$C93,'БД КО'!$B$2:$B$338,0),2)</f>
        <v>9005MO40000138</v>
      </c>
      <c r="E93" s="20" t="str">
        <f t="array" ref="E93">INDEX('БД КО'!$B$2:$F$338,MATCH('БД ТРТ'!$C93,'БД КО'!$B$2:$B$338,0),3)</f>
        <v>Moulinex</v>
      </c>
      <c r="F93" s="20" t="s">
        <v>52</v>
      </c>
      <c r="G93" s="20"/>
      <c r="H93" s="20" t="s">
        <v>35</v>
      </c>
      <c r="I93" s="20" t="s">
        <v>53</v>
      </c>
      <c r="J93" s="20" t="s">
        <v>303</v>
      </c>
      <c r="K93" s="20" t="s">
        <v>304</v>
      </c>
      <c r="L93" s="20" t="s">
        <v>97</v>
      </c>
    </row>
    <row r="94" spans="2:12" ht="15.75" customHeight="1" x14ac:dyDescent="0.25">
      <c r="B94" s="19"/>
      <c r="C94" s="20">
        <v>152</v>
      </c>
      <c r="D94" s="20" t="str">
        <f t="array" ref="D94">INDEX('БД КО'!$B$2:$F$338,MATCH('БД ТРТ'!$C94,'БД КО'!$B$2:$B$338,0),2)</f>
        <v>-</v>
      </c>
      <c r="E94" s="20" t="str">
        <f t="array" ref="E94">INDEX('БД КО'!$B$2:$F$338,MATCH('БД ТРТ'!$C94,'БД КО'!$B$2:$B$338,0),3)</f>
        <v>Magic de Luxe, Saeco</v>
      </c>
      <c r="F94" s="20" t="s">
        <v>305</v>
      </c>
      <c r="G94" s="20"/>
      <c r="H94" s="20" t="s">
        <v>70</v>
      </c>
      <c r="I94" s="20" t="s">
        <v>300</v>
      </c>
      <c r="J94" s="20" t="s">
        <v>301</v>
      </c>
      <c r="K94" s="20" t="s">
        <v>302</v>
      </c>
      <c r="L94" s="20" t="s">
        <v>62</v>
      </c>
    </row>
    <row r="95" spans="2:12" ht="15.75" customHeight="1" x14ac:dyDescent="0.25">
      <c r="B95" s="19"/>
      <c r="C95" s="20">
        <v>526</v>
      </c>
      <c r="D95" s="20">
        <f t="array" ref="D95">INDEX('БД КО'!$B$2:$F$338,MATCH('БД ТРТ'!$C95,'БД КО'!$B$2:$B$338,0),2)</f>
        <v>12518574</v>
      </c>
      <c r="E95" s="20" t="str">
        <f t="array" ref="E95">INDEX('БД КО'!$B$2:$F$338,MATCH('БД ТРТ'!$C95,'БД КО'!$B$2:$B$338,0),3)</f>
        <v>Bianchi</v>
      </c>
      <c r="F95" s="20" t="s">
        <v>306</v>
      </c>
      <c r="G95" s="20"/>
      <c r="H95" s="20" t="s">
        <v>307</v>
      </c>
      <c r="I95" s="20" t="s">
        <v>308</v>
      </c>
      <c r="J95" s="20" t="s">
        <v>309</v>
      </c>
      <c r="K95" s="20" t="s">
        <v>310</v>
      </c>
      <c r="L95" s="20" t="s">
        <v>62</v>
      </c>
    </row>
    <row r="96" spans="2:12" ht="15.75" customHeight="1" x14ac:dyDescent="0.25">
      <c r="B96" s="19"/>
      <c r="C96" s="20">
        <v>119</v>
      </c>
      <c r="D96" s="20" t="str">
        <f t="array" ref="D96">INDEX('БД КО'!$B$2:$F$338,MATCH('БД ТРТ'!$C96,'БД КО'!$B$2:$B$338,0),2)</f>
        <v>9004MM40695161</v>
      </c>
      <c r="E96" s="20" t="str">
        <f t="array" ref="E96">INDEX('БД КО'!$B$2:$F$338,MATCH('БД ТРТ'!$C96,'БД КО'!$B$2:$B$338,0),3)</f>
        <v>Magic de Luxe Redesigne, Saeco</v>
      </c>
      <c r="F96" s="20" t="s">
        <v>306</v>
      </c>
      <c r="G96" s="20"/>
      <c r="H96" s="20" t="s">
        <v>307</v>
      </c>
      <c r="I96" s="20" t="s">
        <v>308</v>
      </c>
      <c r="J96" s="20" t="s">
        <v>309</v>
      </c>
      <c r="K96" s="20" t="s">
        <v>310</v>
      </c>
      <c r="L96" s="20" t="s">
        <v>62</v>
      </c>
    </row>
    <row r="97" spans="2:12" ht="15.75" hidden="1" customHeight="1" x14ac:dyDescent="0.25">
      <c r="B97" s="19"/>
      <c r="C97" s="20">
        <v>374</v>
      </c>
      <c r="D97" s="20" t="str">
        <f t="array" ref="D97">INDEX('БД КО'!$B$2:$F$338,MATCH('БД ТРТ'!$C97,'БД КО'!$B$2:$B$338,0),2)</f>
        <v>9008SR40047871</v>
      </c>
      <c r="E97" s="20" t="str">
        <f t="array" ref="E97">INDEX('БД КО'!$B$2:$F$338,MATCH('БД ТРТ'!$C97,'БД КО'!$B$2:$B$338,0),3)</f>
        <v>Trevi Chiara, Spidem</v>
      </c>
      <c r="F97" s="20" t="s">
        <v>84</v>
      </c>
      <c r="G97" s="20"/>
      <c r="H97" s="20" t="s">
        <v>35</v>
      </c>
      <c r="I97" s="20" t="s">
        <v>53</v>
      </c>
      <c r="J97" s="20" t="s">
        <v>311</v>
      </c>
      <c r="K97" s="20" t="s">
        <v>312</v>
      </c>
      <c r="L97" s="20" t="s">
        <v>97</v>
      </c>
    </row>
    <row r="98" spans="2:12" ht="15.75" hidden="1" customHeight="1" x14ac:dyDescent="0.25">
      <c r="B98" s="19"/>
      <c r="C98" s="20">
        <v>535</v>
      </c>
      <c r="D98" s="20" t="str">
        <f t="array" ref="D98">INDEX('БД КО'!$B$2:$F$338,MATCH('БД ТРТ'!$C98,'БД КО'!$B$2:$B$338,0),2)</f>
        <v>9004MM40700557</v>
      </c>
      <c r="E98" s="20" t="str">
        <f t="array" ref="E98">INDEX('БД КО'!$B$2:$F$338,MATCH('БД ТРТ'!$C98,'БД КО'!$B$2:$B$338,0),3)</f>
        <v>Magic Roma, Saeco</v>
      </c>
      <c r="F98" s="20" t="s">
        <v>313</v>
      </c>
      <c r="G98" s="20" t="s">
        <v>99</v>
      </c>
      <c r="H98" s="20" t="s">
        <v>35</v>
      </c>
      <c r="I98" s="20" t="s">
        <v>53</v>
      </c>
      <c r="J98" s="20" t="s">
        <v>314</v>
      </c>
      <c r="K98" s="20" t="s">
        <v>315</v>
      </c>
      <c r="L98" s="20" t="s">
        <v>78</v>
      </c>
    </row>
    <row r="99" spans="2:12" ht="15.75" hidden="1" customHeight="1" x14ac:dyDescent="0.25">
      <c r="B99" s="19"/>
      <c r="C99" s="20">
        <v>50502</v>
      </c>
      <c r="D99" s="20" t="str">
        <f t="array" ref="D99">INDEX('БД КО'!$B$2:$F$338,MATCH('БД ТРТ'!$C99,'БД КО'!$B$2:$B$338,0),2)</f>
        <v>TW901048305355</v>
      </c>
      <c r="E99" s="20" t="str">
        <f t="array" ref="E99">INDEX('БД КО'!$B$2:$F$338,MATCH('БД ТРТ'!$C99,'БД КО'!$B$2:$B$338,0),3)</f>
        <v>Trevi Chiara, Spidem</v>
      </c>
      <c r="F99" s="20" t="s">
        <v>125</v>
      </c>
      <c r="G99" s="20"/>
      <c r="H99" s="20" t="s">
        <v>35</v>
      </c>
      <c r="I99" s="20" t="s">
        <v>53</v>
      </c>
      <c r="J99" s="20" t="s">
        <v>316</v>
      </c>
      <c r="K99" s="20" t="s">
        <v>317</v>
      </c>
      <c r="L99" s="20" t="s">
        <v>97</v>
      </c>
    </row>
    <row r="100" spans="2:12" ht="15.75" customHeight="1" x14ac:dyDescent="0.25">
      <c r="B100" s="19"/>
      <c r="C100" s="20">
        <v>227</v>
      </c>
      <c r="D100" s="20">
        <f t="array" ref="D100">INDEX('БД КО'!$B$2:$F$338,MATCH('БД ТРТ'!$C100,'БД КО'!$B$2:$B$338,0),2)</f>
        <v>353559</v>
      </c>
      <c r="E100" s="20" t="str">
        <f t="array" ref="E100">INDEX('БД КО'!$B$2:$F$338,MATCH('БД ТРТ'!$C100,'БД КО'!$B$2:$B$338,0),3)</f>
        <v>Magic de Luxe, Saeco</v>
      </c>
      <c r="F100" s="20" t="s">
        <v>106</v>
      </c>
      <c r="G100" s="20"/>
      <c r="H100" s="20" t="s">
        <v>70</v>
      </c>
      <c r="I100" s="20" t="s">
        <v>300</v>
      </c>
      <c r="J100" s="20" t="s">
        <v>318</v>
      </c>
      <c r="K100" s="20" t="s">
        <v>319</v>
      </c>
      <c r="L100" s="20" t="s">
        <v>62</v>
      </c>
    </row>
    <row r="101" spans="2:12" ht="15.75" customHeight="1" x14ac:dyDescent="0.25">
      <c r="B101" s="19"/>
      <c r="C101" s="20">
        <v>425</v>
      </c>
      <c r="D101" s="20" t="str">
        <f t="array" ref="D101">INDEX('БД КО'!$B$2:$F$338,MATCH('БД ТРТ'!$C101,'БД КО'!$B$2:$B$338,0),2)</f>
        <v>TC55002/02 FD 8204 081644</v>
      </c>
      <c r="E101" s="20" t="str">
        <f t="array" ref="E101">INDEX('БД КО'!$B$2:$F$338,MATCH('БД ТРТ'!$C101,'БД КО'!$B$2:$B$338,0),3)</f>
        <v>Siemens</v>
      </c>
      <c r="F101" s="20" t="s">
        <v>278</v>
      </c>
      <c r="G101" s="20"/>
      <c r="H101" s="20" t="s">
        <v>307</v>
      </c>
      <c r="I101" s="20" t="s">
        <v>320</v>
      </c>
      <c r="J101" s="20" t="s">
        <v>321</v>
      </c>
      <c r="K101" s="20" t="s">
        <v>322</v>
      </c>
      <c r="L101" s="20" t="s">
        <v>62</v>
      </c>
    </row>
    <row r="102" spans="2:12" ht="15.75" customHeight="1" x14ac:dyDescent="0.25">
      <c r="B102" s="19"/>
      <c r="C102" s="20">
        <v>209</v>
      </c>
      <c r="D102" s="20">
        <f t="array" ref="D102">INDEX('БД КО'!$B$2:$F$338,MATCH('БД ТРТ'!$C102,'БД КО'!$B$2:$B$338,0),2)</f>
        <v>3293</v>
      </c>
      <c r="E102" s="20" t="str">
        <f t="array" ref="E102">INDEX('БД КО'!$B$2:$F$338,MATCH('БД ТРТ'!$C102,'БД КО'!$B$2:$B$338,0),3)</f>
        <v>Tchibo</v>
      </c>
      <c r="F102" s="20" t="s">
        <v>323</v>
      </c>
      <c r="G102" s="20"/>
      <c r="H102" s="20" t="s">
        <v>295</v>
      </c>
      <c r="I102" s="20" t="s">
        <v>324</v>
      </c>
      <c r="J102" s="20" t="s">
        <v>325</v>
      </c>
      <c r="K102" s="20" t="s">
        <v>326</v>
      </c>
      <c r="L102" s="20" t="s">
        <v>62</v>
      </c>
    </row>
    <row r="103" spans="2:12" ht="15.75" hidden="1" customHeight="1" x14ac:dyDescent="0.25">
      <c r="B103" s="19"/>
      <c r="C103" s="20">
        <v>477</v>
      </c>
      <c r="D103" s="20">
        <f t="array" ref="D103">INDEX('БД КО'!$B$2:$F$338,MATCH('БД ТРТ'!$C103,'БД КО'!$B$2:$B$338,0),2)</f>
        <v>154395</v>
      </c>
      <c r="E103" s="20" t="str">
        <f t="array" ref="E103">INDEX('БД КО'!$B$2:$F$338,MATCH('БД ТРТ'!$C103,'БД КО'!$B$2:$B$338,0),3)</f>
        <v>Royal Classic, Saeco</v>
      </c>
      <c r="F103" s="20" t="s">
        <v>125</v>
      </c>
      <c r="G103" s="20"/>
      <c r="H103" s="20" t="s">
        <v>35</v>
      </c>
      <c r="I103" s="20" t="s">
        <v>53</v>
      </c>
      <c r="J103" s="20" t="s">
        <v>327</v>
      </c>
      <c r="K103" s="20" t="s">
        <v>317</v>
      </c>
      <c r="L103" s="20" t="s">
        <v>97</v>
      </c>
    </row>
    <row r="104" spans="2:12" ht="15.75" hidden="1" customHeight="1" x14ac:dyDescent="0.25">
      <c r="B104" s="19"/>
      <c r="C104" s="20">
        <v>315</v>
      </c>
      <c r="D104" s="20">
        <f t="array" ref="D104">INDEX('БД КО'!$B$2:$F$338,MATCH('БД ТРТ'!$C104,'БД КО'!$B$2:$B$338,0),2)</f>
        <v>154651</v>
      </c>
      <c r="E104" s="20" t="str">
        <f t="array" ref="E104">INDEX('БД КО'!$B$2:$F$338,MATCH('БД ТРТ'!$C104,'БД КО'!$B$2:$B$338,0),3)</f>
        <v>Royal Classic, Saeco</v>
      </c>
      <c r="F104" s="20" t="s">
        <v>125</v>
      </c>
      <c r="G104" s="20"/>
      <c r="H104" s="20" t="s">
        <v>35</v>
      </c>
      <c r="I104" s="20" t="s">
        <v>53</v>
      </c>
      <c r="J104" s="20" t="s">
        <v>328</v>
      </c>
      <c r="K104" s="20" t="s">
        <v>317</v>
      </c>
      <c r="L104" s="20" t="s">
        <v>97</v>
      </c>
    </row>
    <row r="105" spans="2:12" ht="15.75" customHeight="1" x14ac:dyDescent="0.25">
      <c r="B105" s="19"/>
      <c r="C105" s="20">
        <v>182</v>
      </c>
      <c r="D105" s="20">
        <f t="array" ref="D105">INDEX('БД КО'!$B$2:$F$338,MATCH('БД ТРТ'!$C105,'БД КО'!$B$2:$B$338,0),2)</f>
        <v>142611</v>
      </c>
      <c r="E105" s="20" t="str">
        <f t="array" ref="E105">INDEX('БД КО'!$B$2:$F$338,MATCH('БД ТРТ'!$C105,'БД КО'!$B$2:$B$338,0),3)</f>
        <v>Magic de Luxe, Saeco</v>
      </c>
      <c r="F105" s="20" t="s">
        <v>329</v>
      </c>
      <c r="G105" s="20"/>
      <c r="H105" s="20" t="s">
        <v>295</v>
      </c>
      <c r="I105" s="20" t="s">
        <v>324</v>
      </c>
      <c r="J105" s="20" t="s">
        <v>330</v>
      </c>
      <c r="K105" s="20" t="s">
        <v>331</v>
      </c>
      <c r="L105" s="20" t="s">
        <v>62</v>
      </c>
    </row>
    <row r="106" spans="2:12" ht="15.75" hidden="1" customHeight="1" x14ac:dyDescent="0.25">
      <c r="B106" s="19"/>
      <c r="C106" s="20">
        <v>265</v>
      </c>
      <c r="D106" s="20">
        <f t="array" ref="D106">INDEX('БД КО'!$B$2:$F$338,MATCH('БД ТРТ'!$C106,'БД КО'!$B$2:$B$338,0),2)</f>
        <v>51798</v>
      </c>
      <c r="E106" s="20" t="str">
        <f t="array" ref="E106">INDEX('БД КО'!$B$2:$F$338,MATCH('БД ТРТ'!$C106,'БД КО'!$B$2:$B$338,0),3)</f>
        <v>Magic de Luxe, Saeco</v>
      </c>
      <c r="F106" s="20" t="s">
        <v>125</v>
      </c>
      <c r="G106" s="20"/>
      <c r="H106" s="20" t="s">
        <v>35</v>
      </c>
      <c r="I106" s="20" t="s">
        <v>53</v>
      </c>
      <c r="J106" s="20" t="s">
        <v>332</v>
      </c>
      <c r="K106" s="20" t="s">
        <v>317</v>
      </c>
      <c r="L106" s="20" t="s">
        <v>97</v>
      </c>
    </row>
    <row r="107" spans="2:12" ht="15.75" hidden="1" customHeight="1" x14ac:dyDescent="0.25">
      <c r="B107" s="19"/>
      <c r="C107" s="20">
        <v>207</v>
      </c>
      <c r="D107" s="20">
        <f t="array" ref="D107">INDEX('БД КО'!$B$2:$F$338,MATCH('БД ТРТ'!$C107,'БД КО'!$B$2:$B$338,0),2)</f>
        <v>147307</v>
      </c>
      <c r="E107" s="20" t="str">
        <f t="array" ref="E107">INDEX('БД КО'!$B$2:$F$338,MATCH('БД ТРТ'!$C107,'БД КО'!$B$2:$B$338,0),3)</f>
        <v>Magic de Luxe, Saeco</v>
      </c>
      <c r="F107" s="20" t="s">
        <v>333</v>
      </c>
      <c r="G107" s="20"/>
      <c r="H107" s="20" t="s">
        <v>35</v>
      </c>
      <c r="I107" s="20" t="s">
        <v>53</v>
      </c>
      <c r="J107" s="20" t="s">
        <v>334</v>
      </c>
      <c r="K107" s="20" t="s">
        <v>317</v>
      </c>
      <c r="L107" s="20" t="s">
        <v>97</v>
      </c>
    </row>
    <row r="108" spans="2:12" ht="15.75" hidden="1" customHeight="1" x14ac:dyDescent="0.25">
      <c r="B108" s="19"/>
      <c r="C108" s="20">
        <v>507</v>
      </c>
      <c r="D108" s="20">
        <f t="array" ref="D108">INDEX('БД КО'!$B$2:$F$338,MATCH('БД ТРТ'!$C108,'БД КО'!$B$2:$B$338,0),2)</f>
        <v>113917</v>
      </c>
      <c r="E108" s="20" t="str">
        <f t="array" ref="E108">INDEX('БД КО'!$B$2:$F$338,MATCH('БД ТРТ'!$C108,'БД КО'!$B$2:$B$338,0),3)</f>
        <v>Magic de Luxe, Saeco</v>
      </c>
      <c r="F108" s="20" t="s">
        <v>335</v>
      </c>
      <c r="G108" s="20" t="s">
        <v>115</v>
      </c>
      <c r="H108" s="20" t="s">
        <v>35</v>
      </c>
      <c r="I108" s="20" t="s">
        <v>53</v>
      </c>
      <c r="J108" s="20" t="s">
        <v>336</v>
      </c>
      <c r="K108" s="20" t="s">
        <v>337</v>
      </c>
      <c r="L108" s="20" t="s">
        <v>78</v>
      </c>
    </row>
    <row r="109" spans="2:12" ht="15.75" hidden="1" customHeight="1" x14ac:dyDescent="0.25">
      <c r="B109" s="19"/>
      <c r="C109" s="20">
        <v>189</v>
      </c>
      <c r="D109" s="20" t="str">
        <f t="array" ref="D109">INDEX('БД КО'!$B$2:$F$338,MATCH('БД ТРТ'!$C109,'БД КО'!$B$2:$B$338,0),2)</f>
        <v>TKA5502/02FD 8206 067783</v>
      </c>
      <c r="E109" s="20" t="str">
        <f t="array" ref="E109">INDEX('БД КО'!$B$2:$F$338,MATCH('БД ТРТ'!$C109,'БД КО'!$B$2:$B$338,0),3)</f>
        <v>Bosh Solitaire</v>
      </c>
      <c r="F109" s="20" t="s">
        <v>84</v>
      </c>
      <c r="G109" s="20"/>
      <c r="H109" s="20" t="s">
        <v>35</v>
      </c>
      <c r="I109" s="20" t="s">
        <v>53</v>
      </c>
      <c r="J109" s="20" t="s">
        <v>338</v>
      </c>
      <c r="K109" s="20" t="s">
        <v>339</v>
      </c>
      <c r="L109" s="20" t="s">
        <v>97</v>
      </c>
    </row>
    <row r="110" spans="2:12" ht="15.75" customHeight="1" x14ac:dyDescent="0.25">
      <c r="B110" s="19"/>
      <c r="C110" s="20">
        <v>405</v>
      </c>
      <c r="D110" s="20">
        <f t="array" ref="D110">INDEX('БД КО'!$B$2:$F$338,MATCH('БД ТРТ'!$C110,'БД КО'!$B$2:$B$338,0),2)</f>
        <v>362831</v>
      </c>
      <c r="E110" s="20" t="str">
        <f t="array" ref="E110">INDEX('БД КО'!$B$2:$F$338,MATCH('БД ТРТ'!$C110,'БД КО'!$B$2:$B$338,0),3)</f>
        <v>Royal Classic, Saeco</v>
      </c>
      <c r="F110" s="20" t="s">
        <v>340</v>
      </c>
      <c r="G110" s="20"/>
      <c r="H110" s="20" t="s">
        <v>295</v>
      </c>
      <c r="I110" s="20" t="s">
        <v>324</v>
      </c>
      <c r="J110" s="20" t="s">
        <v>341</v>
      </c>
      <c r="K110" s="20" t="s">
        <v>342</v>
      </c>
      <c r="L110" s="20" t="s">
        <v>62</v>
      </c>
    </row>
    <row r="111" spans="2:12" ht="15.75" hidden="1" customHeight="1" x14ac:dyDescent="0.25">
      <c r="B111" s="19"/>
      <c r="C111" s="20">
        <v>654044</v>
      </c>
      <c r="D111" s="20" t="str">
        <f t="array" ref="D111">INDEX('БД КО'!$B$2:$F$338,MATCH('БД ТРТ'!$C111,'БД КО'!$B$2:$B$338,0),2)</f>
        <v>TU901314057049</v>
      </c>
      <c r="E111" s="20" t="str">
        <f t="array" ref="E111">INDEX('БД КО'!$B$2:$F$338,MATCH('БД ТРТ'!$C111,'БД КО'!$B$2:$B$338,0),3)</f>
        <v>Royal Office, Saeco</v>
      </c>
      <c r="F111" s="20" t="s">
        <v>343</v>
      </c>
      <c r="G111" s="20"/>
      <c r="H111" s="20" t="s">
        <v>35</v>
      </c>
      <c r="I111" s="20" t="s">
        <v>53</v>
      </c>
      <c r="J111" s="20" t="s">
        <v>245</v>
      </c>
      <c r="K111" s="20" t="s">
        <v>344</v>
      </c>
      <c r="L111" s="20" t="s">
        <v>97</v>
      </c>
    </row>
    <row r="112" spans="2:12" ht="15.75" hidden="1" customHeight="1" x14ac:dyDescent="0.25">
      <c r="B112" s="19"/>
      <c r="C112" s="20">
        <v>56685</v>
      </c>
      <c r="D112" s="20" t="str">
        <f t="array" ref="D112">INDEX('БД КО'!$B$2:$F$338,MATCH('БД ТРТ'!$C112,'БД КО'!$B$2:$B$338,0),2)</f>
        <v>TV901246075109</v>
      </c>
      <c r="E112" s="20" t="str">
        <f t="array" ref="E112">INDEX('БД КО'!$B$2:$F$338,MATCH('БД ТРТ'!$C112,'БД КО'!$B$2:$B$338,0),3)</f>
        <v>Royal Office, Saeco</v>
      </c>
      <c r="F112" s="20" t="s">
        <v>345</v>
      </c>
      <c r="G112" s="20"/>
      <c r="H112" s="20" t="s">
        <v>35</v>
      </c>
      <c r="I112" s="20" t="s">
        <v>53</v>
      </c>
      <c r="J112" s="20" t="s">
        <v>346</v>
      </c>
      <c r="K112" s="20" t="s">
        <v>347</v>
      </c>
      <c r="L112" s="20" t="s">
        <v>97</v>
      </c>
    </row>
    <row r="113" spans="2:12" ht="15.75" hidden="1" customHeight="1" x14ac:dyDescent="0.25">
      <c r="B113" s="19"/>
      <c r="C113" s="20">
        <v>493</v>
      </c>
      <c r="D113" s="20">
        <f t="array" ref="D113">INDEX('БД КО'!$B$2:$F$338,MATCH('БД ТРТ'!$C113,'БД КО'!$B$2:$B$338,0),2)</f>
        <v>358159</v>
      </c>
      <c r="E113" s="20" t="str">
        <f t="array" ref="E113">INDEX('БД КО'!$B$2:$F$338,MATCH('БД ТРТ'!$C113,'БД КО'!$B$2:$B$338,0),3)</f>
        <v>Magic de Luxe, Saeco</v>
      </c>
      <c r="F113" s="20" t="s">
        <v>348</v>
      </c>
      <c r="G113" s="20" t="s">
        <v>248</v>
      </c>
      <c r="H113" s="20" t="s">
        <v>35</v>
      </c>
      <c r="I113" s="20" t="s">
        <v>53</v>
      </c>
      <c r="J113" s="20" t="s">
        <v>349</v>
      </c>
      <c r="K113" s="20" t="s">
        <v>348</v>
      </c>
      <c r="L113" s="20" t="s">
        <v>78</v>
      </c>
    </row>
    <row r="114" spans="2:12" ht="15.75" hidden="1" customHeight="1" x14ac:dyDescent="0.25">
      <c r="B114" s="19"/>
      <c r="C114" s="20">
        <v>511</v>
      </c>
      <c r="D114" s="20" t="str">
        <f t="array" ref="D114">INDEX('БД КО'!$B$2:$F$338,MATCH('БД ТРТ'!$C114,'БД КО'!$B$2:$B$338,0),2)</f>
        <v>9003MO40001961</v>
      </c>
      <c r="E114" s="20" t="str">
        <f t="array" ref="E114">INDEX('БД КО'!$B$2:$F$338,MATCH('БД ТРТ'!$C114,'БД КО'!$B$2:$B$338,0),3)</f>
        <v>Moulinex</v>
      </c>
      <c r="F114" s="20" t="s">
        <v>350</v>
      </c>
      <c r="G114" s="20"/>
      <c r="H114" s="20" t="s">
        <v>35</v>
      </c>
      <c r="I114" s="20" t="s">
        <v>53</v>
      </c>
      <c r="J114" s="20" t="s">
        <v>351</v>
      </c>
      <c r="K114" s="20" t="s">
        <v>352</v>
      </c>
      <c r="L114" s="20" t="s">
        <v>97</v>
      </c>
    </row>
    <row r="115" spans="2:12" ht="15.75" hidden="1" customHeight="1" x14ac:dyDescent="0.25">
      <c r="B115" s="19"/>
      <c r="C115" s="20">
        <v>523</v>
      </c>
      <c r="D115" s="20" t="str">
        <f t="array" ref="D115">INDEX('БД КО'!$B$2:$F$338,MATCH('БД ТРТ'!$C115,'БД КО'!$B$2:$B$338,0),2)</f>
        <v>TC55002/01 FD 8005 019218</v>
      </c>
      <c r="E115" s="20" t="str">
        <f t="array" ref="E115">INDEX('БД КО'!$B$2:$F$338,MATCH('БД ТРТ'!$C115,'БД КО'!$B$2:$B$338,0),3)</f>
        <v>Siemens</v>
      </c>
      <c r="F115" s="20" t="s">
        <v>84</v>
      </c>
      <c r="G115" s="20"/>
      <c r="H115" s="20" t="s">
        <v>35</v>
      </c>
      <c r="I115" s="20" t="s">
        <v>53</v>
      </c>
      <c r="J115" s="20" t="s">
        <v>353</v>
      </c>
      <c r="K115" s="20" t="s">
        <v>354</v>
      </c>
      <c r="L115" s="20" t="s">
        <v>97</v>
      </c>
    </row>
    <row r="116" spans="2:12" ht="15.75" hidden="1" customHeight="1" x14ac:dyDescent="0.25">
      <c r="B116" s="19"/>
      <c r="C116" s="20">
        <v>659596</v>
      </c>
      <c r="D116" s="20" t="str">
        <f t="array" ref="D116">INDEX('БД КО'!$B$2:$F$338,MATCH('БД ТРТ'!$C116,'БД КО'!$B$2:$B$338,0),2)</f>
        <v>TU901325103729</v>
      </c>
      <c r="E116" s="20" t="str">
        <f t="array" ref="E116">INDEX('БД КО'!$B$2:$F$338,MATCH('БД ТРТ'!$C116,'БД КО'!$B$2:$B$338,0),3)</f>
        <v>Aulica Fokus, Saeco</v>
      </c>
      <c r="F116" s="20" t="s">
        <v>278</v>
      </c>
      <c r="G116" s="20"/>
      <c r="H116" s="20" t="s">
        <v>35</v>
      </c>
      <c r="I116" s="20" t="s">
        <v>53</v>
      </c>
      <c r="J116" s="20" t="s">
        <v>355</v>
      </c>
      <c r="K116" s="20" t="s">
        <v>356</v>
      </c>
      <c r="L116" s="20" t="s">
        <v>97</v>
      </c>
    </row>
    <row r="117" spans="2:12" ht="15.75" customHeight="1" x14ac:dyDescent="0.25">
      <c r="B117" s="19"/>
      <c r="C117" s="20">
        <v>185</v>
      </c>
      <c r="D117" s="20">
        <f t="array" ref="D117">INDEX('БД КО'!$B$2:$F$338,MATCH('БД ТРТ'!$C117,'БД КО'!$B$2:$B$338,0),2)</f>
        <v>388294</v>
      </c>
      <c r="E117" s="20" t="str">
        <f t="array" ref="E117">INDEX('БД КО'!$B$2:$F$338,MATCH('БД ТРТ'!$C117,'БД КО'!$B$2:$B$338,0),3)</f>
        <v>Magic Comfort +, Saeco</v>
      </c>
      <c r="F117" s="20" t="s">
        <v>357</v>
      </c>
      <c r="G117" s="20"/>
      <c r="H117" s="20" t="s">
        <v>295</v>
      </c>
      <c r="I117" s="20" t="s">
        <v>358</v>
      </c>
      <c r="J117" s="20" t="s">
        <v>359</v>
      </c>
      <c r="K117" s="20" t="s">
        <v>360</v>
      </c>
      <c r="L117" s="20" t="s">
        <v>62</v>
      </c>
    </row>
    <row r="118" spans="2:12" ht="15.75" hidden="1" customHeight="1" x14ac:dyDescent="0.25">
      <c r="B118" s="19"/>
      <c r="C118" s="20">
        <v>479</v>
      </c>
      <c r="D118" s="20" t="str">
        <f t="array" ref="D118">INDEX('БД КО'!$B$2:$F$338,MATCH('БД ТРТ'!$C118,'БД КО'!$B$2:$B$338,0),2)</f>
        <v>получилось!!!)))))</v>
      </c>
      <c r="E118" s="20" t="str">
        <f t="array" ref="E118">INDEX('БД КО'!$B$2:$F$338,MATCH('БД ТРТ'!$C118,'БД КО'!$B$2:$B$338,0),3)</f>
        <v>Royal Digital, Saeco</v>
      </c>
      <c r="F118" s="20" t="s">
        <v>361</v>
      </c>
      <c r="G118" s="20" t="s">
        <v>115</v>
      </c>
      <c r="H118" s="20" t="s">
        <v>35</v>
      </c>
      <c r="I118" s="20" t="s">
        <v>53</v>
      </c>
      <c r="J118" s="20" t="s">
        <v>362</v>
      </c>
      <c r="K118" s="20" t="s">
        <v>363</v>
      </c>
      <c r="L118" s="20" t="s">
        <v>78</v>
      </c>
    </row>
    <row r="119" spans="2:12" ht="15.75" hidden="1" customHeight="1" x14ac:dyDescent="0.25">
      <c r="B119" s="19"/>
      <c r="C119" s="20">
        <v>273</v>
      </c>
      <c r="D119" s="20">
        <f t="array" ref="D119">INDEX('БД КО'!$B$2:$F$338,MATCH('БД ТРТ'!$C119,'БД КО'!$B$2:$B$338,0),2)</f>
        <v>319442</v>
      </c>
      <c r="E119" s="20" t="str">
        <f t="array" ref="E119">INDEX('БД КО'!$B$2:$F$338,MATCH('БД ТРТ'!$C119,'БД КО'!$B$2:$B$338,0),3)</f>
        <v>Magic de Luxe, Saeco</v>
      </c>
      <c r="F119" s="20" t="s">
        <v>364</v>
      </c>
      <c r="G119" s="20"/>
      <c r="H119" s="20" t="s">
        <v>35</v>
      </c>
      <c r="I119" s="20" t="s">
        <v>53</v>
      </c>
      <c r="J119" s="20" t="s">
        <v>365</v>
      </c>
      <c r="K119" s="20" t="s">
        <v>366</v>
      </c>
      <c r="L119" s="20" t="s">
        <v>97</v>
      </c>
    </row>
    <row r="120" spans="2:12" ht="15.75" hidden="1" customHeight="1" x14ac:dyDescent="0.25">
      <c r="B120" s="19"/>
      <c r="C120" s="20">
        <v>53715</v>
      </c>
      <c r="D120" s="20" t="str">
        <f t="array" ref="D120">INDEX('БД КО'!$B$2:$F$338,MATCH('БД ТРТ'!$C120,'БД КО'!$B$2:$B$338,0),2)</f>
        <v>TW901146600660</v>
      </c>
      <c r="E120" s="20" t="str">
        <f t="array" ref="E120">INDEX('БД КО'!$B$2:$F$338,MATCH('БД ТРТ'!$C120,'БД КО'!$B$2:$B$338,0),3)</f>
        <v>Trevi Chiara, Spidem</v>
      </c>
      <c r="F120" s="20" t="s">
        <v>84</v>
      </c>
      <c r="G120" s="20"/>
      <c r="H120" s="20" t="s">
        <v>35</v>
      </c>
      <c r="I120" s="20" t="s">
        <v>53</v>
      </c>
      <c r="J120" s="20" t="s">
        <v>367</v>
      </c>
      <c r="K120" s="20" t="s">
        <v>368</v>
      </c>
      <c r="L120" s="20" t="s">
        <v>97</v>
      </c>
    </row>
    <row r="121" spans="2:12" ht="15.75" customHeight="1" x14ac:dyDescent="0.25">
      <c r="B121" s="19"/>
      <c r="C121" s="20">
        <v>446</v>
      </c>
      <c r="D121" s="20" t="str">
        <f t="array" ref="D121">INDEX('БД КО'!$B$2:$F$338,MATCH('БД ТРТ'!$C121,'БД КО'!$B$2:$B$338,0),2)</f>
        <v>9006ROY0624334</v>
      </c>
      <c r="E121" s="20" t="str">
        <f t="array" ref="E121">INDEX('БД КО'!$B$2:$F$338,MATCH('БД ТРТ'!$C121,'БД КО'!$B$2:$B$338,0),3)</f>
        <v>Royal Digital, Saeco</v>
      </c>
      <c r="F121" s="20" t="s">
        <v>369</v>
      </c>
      <c r="G121" s="20"/>
      <c r="H121" s="20" t="s">
        <v>58</v>
      </c>
      <c r="I121" s="20" t="s">
        <v>370</v>
      </c>
      <c r="J121" s="20" t="s">
        <v>371</v>
      </c>
      <c r="K121" s="20" t="s">
        <v>372</v>
      </c>
      <c r="L121" s="20" t="s">
        <v>62</v>
      </c>
    </row>
    <row r="122" spans="2:12" ht="15.75" customHeight="1" x14ac:dyDescent="0.25">
      <c r="B122" s="19"/>
      <c r="C122" s="20">
        <v>721267</v>
      </c>
      <c r="D122" s="20" t="str">
        <f t="array" ref="D122">INDEX('БД КО'!$B$2:$F$338,MATCH('БД ТРТ'!$C122,'БД КО'!$B$2:$B$338,0),2)</f>
        <v>TU901408024889</v>
      </c>
      <c r="E122" s="20" t="str">
        <f t="array" ref="E122">INDEX('БД КО'!$B$2:$F$338,MATCH('БД ТРТ'!$C122,'БД КО'!$B$2:$B$338,0),3)</f>
        <v>Aulica Top, Saeco</v>
      </c>
      <c r="F122" s="20" t="s">
        <v>84</v>
      </c>
      <c r="G122" s="20"/>
      <c r="H122" s="20" t="s">
        <v>70</v>
      </c>
      <c r="I122" s="20" t="s">
        <v>71</v>
      </c>
      <c r="J122" s="20" t="s">
        <v>373</v>
      </c>
      <c r="K122" s="20" t="s">
        <v>374</v>
      </c>
      <c r="L122" s="20" t="s">
        <v>62</v>
      </c>
    </row>
    <row r="123" spans="2:12" ht="15.75" hidden="1" customHeight="1" x14ac:dyDescent="0.25">
      <c r="B123" s="19"/>
      <c r="C123" s="20">
        <v>341</v>
      </c>
      <c r="D123" s="20" t="str">
        <f t="array" ref="D123">INDEX('БД КО'!$B$2:$F$338,MATCH('БД ТРТ'!$C123,'БД КО'!$B$2:$B$338,0),2)</f>
        <v>9003MM40646009</v>
      </c>
      <c r="E123" s="20" t="str">
        <f t="array" ref="E123">INDEX('БД КО'!$B$2:$F$338,MATCH('БД ТРТ'!$C123,'БД КО'!$B$2:$B$338,0),3)</f>
        <v>Magic de Luxe, Saeco</v>
      </c>
      <c r="F123" s="20" t="s">
        <v>375</v>
      </c>
      <c r="G123" s="20"/>
      <c r="H123" s="20" t="s">
        <v>35</v>
      </c>
      <c r="I123" s="20" t="s">
        <v>53</v>
      </c>
      <c r="J123" s="20" t="s">
        <v>376</v>
      </c>
      <c r="K123" s="20" t="s">
        <v>377</v>
      </c>
      <c r="L123" s="20" t="s">
        <v>97</v>
      </c>
    </row>
    <row r="124" spans="2:12" ht="15.75" customHeight="1" x14ac:dyDescent="0.25">
      <c r="B124" s="19"/>
      <c r="C124" s="20">
        <v>452</v>
      </c>
      <c r="D124" s="20" t="str">
        <f t="array" ref="D124">INDEX('БД КО'!$B$2:$F$338,MATCH('БД ТРТ'!$C124,'БД КО'!$B$2:$B$338,0),2)</f>
        <v>TC55002/01 FD 8002 013708</v>
      </c>
      <c r="E124" s="20" t="str">
        <f t="array" ref="E124">INDEX('БД КО'!$B$2:$F$338,MATCH('БД ТРТ'!$C124,'БД КО'!$B$2:$B$338,0),3)</f>
        <v>Siemens</v>
      </c>
      <c r="F124" s="20" t="s">
        <v>118</v>
      </c>
      <c r="G124" s="20"/>
      <c r="H124" s="20" t="s">
        <v>107</v>
      </c>
      <c r="I124" s="20" t="s">
        <v>378</v>
      </c>
      <c r="J124" s="20" t="s">
        <v>379</v>
      </c>
      <c r="K124" s="20" t="s">
        <v>380</v>
      </c>
      <c r="L124" s="20" t="s">
        <v>62</v>
      </c>
    </row>
    <row r="125" spans="2:12" ht="15.75" hidden="1" customHeight="1" x14ac:dyDescent="0.25">
      <c r="B125" s="19"/>
      <c r="C125" s="20">
        <v>255</v>
      </c>
      <c r="D125" s="20" t="str">
        <f t="array" ref="D125">INDEX('БД КО'!$B$2:$F$338,MATCH('БД ТРТ'!$C125,'БД КО'!$B$2:$B$338,0),2)</f>
        <v>9004ROY0521173</v>
      </c>
      <c r="E125" s="20" t="str">
        <f t="array" ref="E125">INDEX('БД КО'!$B$2:$F$338,MATCH('БД ТРТ'!$C125,'БД КО'!$B$2:$B$338,0),3)</f>
        <v>Royal Classic, Saeco</v>
      </c>
      <c r="F125" s="20" t="s">
        <v>381</v>
      </c>
      <c r="G125" s="20"/>
      <c r="H125" s="20" t="s">
        <v>35</v>
      </c>
      <c r="I125" s="20" t="s">
        <v>53</v>
      </c>
      <c r="J125" s="20" t="s">
        <v>245</v>
      </c>
      <c r="K125" s="20" t="s">
        <v>382</v>
      </c>
      <c r="L125" s="20" t="s">
        <v>97</v>
      </c>
    </row>
    <row r="126" spans="2:12" ht="15.75" customHeight="1" x14ac:dyDescent="0.25">
      <c r="B126" s="19"/>
      <c r="C126" s="20">
        <v>1007</v>
      </c>
      <c r="D126" s="20">
        <f t="array" ref="D126">INDEX('БД КО'!$B$2:$F$338,MATCH('БД ТРТ'!$C126,'БД КО'!$B$2:$B$338,0),2)</f>
        <v>374818</v>
      </c>
      <c r="E126" s="20" t="str">
        <f t="array" ref="E126">INDEX('БД КО'!$B$2:$F$338,MATCH('БД ТРТ'!$C126,'БД КО'!$B$2:$B$338,0),3)</f>
        <v>Magic de Luxe, Saeco</v>
      </c>
      <c r="F126" s="20" t="s">
        <v>383</v>
      </c>
      <c r="G126" s="20"/>
      <c r="H126" s="20" t="s">
        <v>58</v>
      </c>
      <c r="I126" s="20" t="s">
        <v>384</v>
      </c>
      <c r="J126" s="20" t="s">
        <v>385</v>
      </c>
      <c r="K126" s="20" t="s">
        <v>386</v>
      </c>
      <c r="L126" s="20" t="s">
        <v>62</v>
      </c>
    </row>
    <row r="127" spans="2:12" ht="15.75" hidden="1" customHeight="1" x14ac:dyDescent="0.25">
      <c r="B127" s="19"/>
      <c r="C127" s="20">
        <v>458</v>
      </c>
      <c r="D127" s="20">
        <f t="array" ref="D127">INDEX('БД КО'!$B$2:$F$338,MATCH('БД ТРТ'!$C127,'БД КО'!$B$2:$B$338,0),2)</f>
        <v>421927</v>
      </c>
      <c r="E127" s="20" t="str">
        <f t="array" ref="E127">INDEX('БД КО'!$B$2:$F$338,MATCH('БД ТРТ'!$C127,'БД КО'!$B$2:$B$338,0),3)</f>
        <v>Magic de Luxe, Saeco</v>
      </c>
      <c r="F127" s="20" t="s">
        <v>84</v>
      </c>
      <c r="G127" s="20" t="s">
        <v>115</v>
      </c>
      <c r="H127" s="20" t="s">
        <v>35</v>
      </c>
      <c r="I127" s="20" t="s">
        <v>53</v>
      </c>
      <c r="J127" s="20" t="s">
        <v>387</v>
      </c>
      <c r="K127" s="20" t="s">
        <v>388</v>
      </c>
      <c r="L127" s="20" t="s">
        <v>78</v>
      </c>
    </row>
    <row r="128" spans="2:12" ht="15.75" hidden="1" customHeight="1" x14ac:dyDescent="0.25">
      <c r="B128" s="19"/>
      <c r="C128" s="20">
        <v>489</v>
      </c>
      <c r="D128" s="20" t="str">
        <f t="array" ref="D128">INDEX('БД КО'!$B$2:$F$338,MATCH('БД ТРТ'!$C128,'БД КО'!$B$2:$B$338,0),2)</f>
        <v>9004MM40736256</v>
      </c>
      <c r="E128" s="20" t="str">
        <f t="array" ref="E128">INDEX('БД КО'!$B$2:$F$338,MATCH('БД ТРТ'!$C128,'БД КО'!$B$2:$B$338,0),3)</f>
        <v>Magic Comfort + Redesigne, Saeco</v>
      </c>
      <c r="F128" s="20" t="s">
        <v>389</v>
      </c>
      <c r="G128" s="20"/>
      <c r="H128" s="20" t="s">
        <v>35</v>
      </c>
      <c r="I128" s="20" t="s">
        <v>53</v>
      </c>
      <c r="J128" s="20" t="s">
        <v>245</v>
      </c>
      <c r="K128" s="20" t="s">
        <v>390</v>
      </c>
      <c r="L128" s="20" t="s">
        <v>97</v>
      </c>
    </row>
    <row r="129" spans="2:12" ht="15.75" customHeight="1" x14ac:dyDescent="0.25">
      <c r="B129" s="19"/>
      <c r="C129" s="20">
        <v>96</v>
      </c>
      <c r="D129" s="20">
        <f t="array" ref="D129">INDEX('БД КО'!$B$2:$F$338,MATCH('БД ТРТ'!$C129,'БД КО'!$B$2:$B$338,0),2)</f>
        <v>349862</v>
      </c>
      <c r="E129" s="20" t="str">
        <f t="array" ref="E129">INDEX('БД КО'!$B$2:$F$338,MATCH('БД ТРТ'!$C129,'БД КО'!$B$2:$B$338,0),3)</f>
        <v>Magic de Luxe, Saeco</v>
      </c>
      <c r="F129" s="20" t="s">
        <v>391</v>
      </c>
      <c r="G129" s="20"/>
      <c r="H129" s="20" t="s">
        <v>107</v>
      </c>
      <c r="I129" s="20" t="s">
        <v>392</v>
      </c>
      <c r="J129" s="20" t="s">
        <v>393</v>
      </c>
      <c r="K129" s="20" t="s">
        <v>394</v>
      </c>
      <c r="L129" s="20" t="s">
        <v>62</v>
      </c>
    </row>
    <row r="130" spans="2:12" ht="15.75" customHeight="1" x14ac:dyDescent="0.25">
      <c r="B130" s="19"/>
      <c r="C130" s="20">
        <v>117</v>
      </c>
      <c r="D130" s="20">
        <f t="array" ref="D130">INDEX('БД КО'!$B$2:$F$338,MATCH('БД ТРТ'!$C130,'БД КО'!$B$2:$B$338,0),2)</f>
        <v>86212</v>
      </c>
      <c r="E130" s="20" t="str">
        <f t="array" ref="E130">INDEX('БД КО'!$B$2:$F$338,MATCH('БД ТРТ'!$C130,'БД КО'!$B$2:$B$338,0),3)</f>
        <v>Magic de Luxe, Saeco</v>
      </c>
      <c r="F130" s="20" t="s">
        <v>395</v>
      </c>
      <c r="G130" s="20"/>
      <c r="H130" s="20" t="s">
        <v>58</v>
      </c>
      <c r="I130" s="20" t="s">
        <v>396</v>
      </c>
      <c r="J130" s="20" t="s">
        <v>397</v>
      </c>
      <c r="K130" s="20" t="s">
        <v>398</v>
      </c>
      <c r="L130" s="20" t="s">
        <v>62</v>
      </c>
    </row>
    <row r="131" spans="2:12" ht="15.75" customHeight="1" x14ac:dyDescent="0.25">
      <c r="B131" s="19"/>
      <c r="C131" s="20">
        <v>755586</v>
      </c>
      <c r="D131" s="20" t="str">
        <f t="array" ref="D131">INDEX('БД КО'!$B$2:$F$338,MATCH('БД ТРТ'!$C131,'БД КО'!$B$2:$B$338,0),2)</f>
        <v>TU901508022171</v>
      </c>
      <c r="E131" s="20" t="str">
        <f t="array" ref="E131">INDEX('БД КО'!$B$2:$F$338,MATCH('БД ТРТ'!$C131,'БД КО'!$B$2:$B$338,0),3)</f>
        <v>Aulica Top, Saeco</v>
      </c>
      <c r="F131" s="20" t="s">
        <v>91</v>
      </c>
      <c r="G131" s="20"/>
      <c r="H131" s="20" t="s">
        <v>58</v>
      </c>
      <c r="I131" s="20" t="s">
        <v>59</v>
      </c>
      <c r="J131" s="20" t="s">
        <v>399</v>
      </c>
      <c r="K131" s="20" t="s">
        <v>400</v>
      </c>
      <c r="L131" s="20" t="s">
        <v>62</v>
      </c>
    </row>
    <row r="132" spans="2:12" ht="15.75" hidden="1" customHeight="1" x14ac:dyDescent="0.25">
      <c r="B132" s="19"/>
      <c r="C132" s="20">
        <v>54</v>
      </c>
      <c r="D132" s="20">
        <f t="array" ref="D132">INDEX('БД КО'!$B$2:$F$338,MATCH('БД ТРТ'!$C132,'БД КО'!$B$2:$B$338,0),2)</f>
        <v>12776</v>
      </c>
      <c r="E132" s="20" t="str">
        <f t="array" ref="E132">INDEX('БД КО'!$B$2:$F$338,MATCH('БД ТРТ'!$C132,'БД КО'!$B$2:$B$338,0),3)</f>
        <v>Stratos</v>
      </c>
      <c r="F132" s="20" t="s">
        <v>401</v>
      </c>
      <c r="G132" s="20"/>
      <c r="H132" s="20" t="s">
        <v>35</v>
      </c>
      <c r="I132" s="20" t="s">
        <v>53</v>
      </c>
      <c r="J132" s="20" t="s">
        <v>402</v>
      </c>
      <c r="K132" s="20" t="s">
        <v>403</v>
      </c>
      <c r="L132" s="20" t="s">
        <v>97</v>
      </c>
    </row>
    <row r="133" spans="2:12" ht="15.75" hidden="1" customHeight="1" x14ac:dyDescent="0.25">
      <c r="B133" s="19"/>
      <c r="C133" s="20">
        <v>471</v>
      </c>
      <c r="D133" s="20" t="str">
        <f t="array" ref="D133">INDEX('БД КО'!$B$2:$F$338,MATCH('БД ТРТ'!$C133,'БД КО'!$B$2:$B$338,0),2)</f>
        <v>TC55002/02 FD 8103 031955</v>
      </c>
      <c r="E133" s="20" t="str">
        <f t="array" ref="E133">INDEX('БД КО'!$B$2:$F$338,MATCH('БД ТРТ'!$C133,'БД КО'!$B$2:$B$338,0),3)</f>
        <v>Siemens</v>
      </c>
      <c r="F133" s="20" t="s">
        <v>404</v>
      </c>
      <c r="G133" s="20"/>
      <c r="H133" s="20" t="s">
        <v>35</v>
      </c>
      <c r="I133" s="20" t="s">
        <v>53</v>
      </c>
      <c r="J133" s="20" t="s">
        <v>405</v>
      </c>
      <c r="K133" s="20" t="s">
        <v>406</v>
      </c>
      <c r="L133" s="20" t="s">
        <v>97</v>
      </c>
    </row>
    <row r="134" spans="2:12" ht="15.75" customHeight="1" x14ac:dyDescent="0.25">
      <c r="B134" s="19"/>
      <c r="C134" s="20">
        <v>472</v>
      </c>
      <c r="D134" s="20">
        <f t="array" ref="D134">INDEX('БД КО'!$B$2:$F$338,MATCH('БД ТРТ'!$C134,'БД КО'!$B$2:$B$338,0),2)</f>
        <v>612001</v>
      </c>
      <c r="E134" s="20" t="str">
        <f t="array" ref="E134">INDEX('БД КО'!$B$2:$F$338,MATCH('БД ТРТ'!$C134,'БД КО'!$B$2:$B$338,0),3)</f>
        <v>Magic de Luxe, Saeco</v>
      </c>
      <c r="F134" s="20" t="s">
        <v>407</v>
      </c>
      <c r="G134" s="20"/>
      <c r="H134" s="20" t="s">
        <v>107</v>
      </c>
      <c r="I134" s="20" t="s">
        <v>408</v>
      </c>
      <c r="J134" s="20" t="s">
        <v>409</v>
      </c>
      <c r="K134" s="20" t="s">
        <v>410</v>
      </c>
      <c r="L134" s="20" t="s">
        <v>62</v>
      </c>
    </row>
    <row r="135" spans="2:12" ht="15.75" hidden="1" customHeight="1" x14ac:dyDescent="0.25">
      <c r="B135" s="19"/>
      <c r="C135" s="20">
        <v>486</v>
      </c>
      <c r="D135" s="20" t="str">
        <f t="array" ref="D135">INDEX('БД КО'!$B$2:$F$338,MATCH('БД ТРТ'!$C135,'БД КО'!$B$2:$B$338,0),2)</f>
        <v>TC55002/01 FD 8011 027689</v>
      </c>
      <c r="E135" s="20" t="str">
        <f t="array" ref="E135">INDEX('БД КО'!$B$2:$F$338,MATCH('БД ТРТ'!$C135,'БД КО'!$B$2:$B$338,0),3)</f>
        <v>Siemens</v>
      </c>
      <c r="F135" s="20" t="s">
        <v>411</v>
      </c>
      <c r="G135" s="20"/>
      <c r="H135" s="20" t="s">
        <v>35</v>
      </c>
      <c r="I135" s="20" t="s">
        <v>53</v>
      </c>
      <c r="J135" s="20" t="s">
        <v>412</v>
      </c>
      <c r="K135" s="20" t="s">
        <v>413</v>
      </c>
      <c r="L135" s="20" t="s">
        <v>97</v>
      </c>
    </row>
    <row r="136" spans="2:12" ht="15.75" hidden="1" customHeight="1" x14ac:dyDescent="0.25">
      <c r="B136" s="19"/>
      <c r="C136" s="20">
        <v>444</v>
      </c>
      <c r="D136" s="20">
        <f t="array" ref="D136">INDEX('БД КО'!$B$2:$F$338,MATCH('БД ТРТ'!$C136,'БД КО'!$B$2:$B$338,0),2)</f>
        <v>394748</v>
      </c>
      <c r="E136" s="20" t="str">
        <f t="array" ref="E136">INDEX('БД КО'!$B$2:$F$338,MATCH('БД ТРТ'!$C136,'БД КО'!$B$2:$B$338,0),3)</f>
        <v>Magic de Luxe, Saeco</v>
      </c>
      <c r="F136" s="20" t="s">
        <v>414</v>
      </c>
      <c r="G136" s="20" t="s">
        <v>122</v>
      </c>
      <c r="H136" s="20" t="s">
        <v>35</v>
      </c>
      <c r="I136" s="20" t="s">
        <v>53</v>
      </c>
      <c r="J136" s="20" t="s">
        <v>415</v>
      </c>
      <c r="K136" s="20" t="s">
        <v>416</v>
      </c>
      <c r="L136" s="20" t="s">
        <v>78</v>
      </c>
    </row>
    <row r="137" spans="2:12" ht="15.75" customHeight="1" x14ac:dyDescent="0.25">
      <c r="B137" s="19"/>
      <c r="C137" s="20">
        <v>325</v>
      </c>
      <c r="D137" s="20" t="str">
        <f t="array" ref="D137">INDEX('БД КО'!$B$2:$F$338,MATCH('БД ТРТ'!$C137,'БД КО'!$B$2:$B$338,0),2)</f>
        <v>-</v>
      </c>
      <c r="E137" s="20" t="str">
        <f t="array" ref="E137">INDEX('БД КО'!$B$2:$F$338,MATCH('БД ТРТ'!$C137,'БД КО'!$B$2:$B$338,0),3)</f>
        <v>Royal Digital, Saeco</v>
      </c>
      <c r="F137" s="20" t="s">
        <v>417</v>
      </c>
      <c r="G137" s="20"/>
      <c r="H137" s="20" t="s">
        <v>107</v>
      </c>
      <c r="I137" s="20" t="s">
        <v>408</v>
      </c>
      <c r="J137" s="20" t="s">
        <v>418</v>
      </c>
      <c r="K137" s="20" t="s">
        <v>419</v>
      </c>
      <c r="L137" s="20" t="s">
        <v>62</v>
      </c>
    </row>
    <row r="138" spans="2:12" ht="15.75" hidden="1" customHeight="1" x14ac:dyDescent="0.25">
      <c r="B138" s="19"/>
      <c r="C138" s="20">
        <v>314</v>
      </c>
      <c r="D138" s="20">
        <f t="array" ref="D138">INDEX('БД КО'!$B$2:$F$338,MATCH('БД ТРТ'!$C138,'БД КО'!$B$2:$B$338,0),2)</f>
        <v>268980</v>
      </c>
      <c r="E138" s="20" t="str">
        <f t="array" ref="E138">INDEX('БД КО'!$B$2:$F$338,MATCH('БД ТРТ'!$C138,'БД КО'!$B$2:$B$338,0),3)</f>
        <v>Royal Classic, Saeco</v>
      </c>
      <c r="F138" s="20" t="s">
        <v>420</v>
      </c>
      <c r="G138" s="20"/>
      <c r="H138" s="20" t="s">
        <v>35</v>
      </c>
      <c r="I138" s="20" t="s">
        <v>53</v>
      </c>
      <c r="J138" s="20" t="s">
        <v>421</v>
      </c>
      <c r="K138" s="20" t="s">
        <v>422</v>
      </c>
      <c r="L138" s="20" t="s">
        <v>97</v>
      </c>
    </row>
    <row r="139" spans="2:12" ht="15.75" hidden="1" customHeight="1" x14ac:dyDescent="0.25">
      <c r="B139" s="19"/>
      <c r="C139" s="20">
        <v>432</v>
      </c>
      <c r="D139" s="20">
        <f t="array" ref="D139">INDEX('БД КО'!$B$2:$F$338,MATCH('БД ТРТ'!$C139,'БД КО'!$B$2:$B$338,0),2)</f>
        <v>0</v>
      </c>
      <c r="E139" s="20" t="str">
        <f t="array" ref="E139">INDEX('БД КО'!$B$2:$F$338,MATCH('БД ТРТ'!$C139,'БД КО'!$B$2:$B$338,0),3)</f>
        <v>Magic de Luxe, Saeco</v>
      </c>
      <c r="F139" s="20" t="s">
        <v>423</v>
      </c>
      <c r="G139" s="20" t="s">
        <v>115</v>
      </c>
      <c r="H139" s="20" t="s">
        <v>35</v>
      </c>
      <c r="I139" s="20" t="s">
        <v>53</v>
      </c>
      <c r="J139" s="20" t="s">
        <v>424</v>
      </c>
      <c r="K139" s="20" t="s">
        <v>425</v>
      </c>
      <c r="L139" s="20" t="s">
        <v>78</v>
      </c>
    </row>
    <row r="140" spans="2:12" ht="15.75" customHeight="1" x14ac:dyDescent="0.25">
      <c r="B140" s="19"/>
      <c r="C140" s="20">
        <v>705</v>
      </c>
      <c r="D140" s="20" t="str">
        <f t="array" ref="D140">INDEX('БД КО'!$B$2:$F$338,MATCH('БД ТРТ'!$C140,'БД КО'!$B$2:$B$338,0),2)</f>
        <v>-</v>
      </c>
      <c r="E140" s="20" t="str">
        <f t="array" ref="E140">INDEX('БД КО'!$B$2:$F$338,MATCH('БД ТРТ'!$C140,'БД КО'!$B$2:$B$338,0),3)</f>
        <v xml:space="preserve">Rotel Comforta  </v>
      </c>
      <c r="F140" s="20" t="s">
        <v>426</v>
      </c>
      <c r="G140" s="20"/>
      <c r="H140" s="20" t="s">
        <v>107</v>
      </c>
      <c r="I140" s="20" t="s">
        <v>408</v>
      </c>
      <c r="J140" s="20" t="s">
        <v>427</v>
      </c>
      <c r="K140" s="20" t="s">
        <v>428</v>
      </c>
      <c r="L140" s="20" t="s">
        <v>62</v>
      </c>
    </row>
    <row r="141" spans="2:12" ht="15.75" customHeight="1" x14ac:dyDescent="0.25">
      <c r="B141" s="19"/>
      <c r="C141" s="20">
        <v>1</v>
      </c>
      <c r="D141" s="20">
        <f t="array" ref="D141">INDEX('БД КО'!$B$2:$F$338,MATCH('БД ТРТ'!$C141,'БД КО'!$B$2:$B$338,0),2)</f>
        <v>9418</v>
      </c>
      <c r="E141" s="20" t="str">
        <f t="array" ref="E141">INDEX('БД КО'!$B$2:$F$338,MATCH('БД ТРТ'!$C141,'БД КО'!$B$2:$B$338,0),3)</f>
        <v>Tchibo</v>
      </c>
      <c r="F141" s="20" t="s">
        <v>429</v>
      </c>
      <c r="G141" s="20"/>
      <c r="H141" s="20" t="s">
        <v>107</v>
      </c>
      <c r="I141" s="20" t="s">
        <v>430</v>
      </c>
      <c r="J141" s="20" t="s">
        <v>431</v>
      </c>
      <c r="K141" s="20" t="s">
        <v>432</v>
      </c>
      <c r="L141" s="20" t="s">
        <v>62</v>
      </c>
    </row>
    <row r="142" spans="2:12" ht="15.75" customHeight="1" x14ac:dyDescent="0.25">
      <c r="B142" s="19"/>
      <c r="C142" s="20">
        <v>53</v>
      </c>
      <c r="D142" s="20" t="str">
        <f t="array" ref="D142">INDEX('БД КО'!$B$2:$F$338,MATCH('БД ТРТ'!$C142,'БД КО'!$B$2:$B$338,0),2)</f>
        <v>F9054110/3WO-15060</v>
      </c>
      <c r="E142" s="20" t="str">
        <f t="array" ref="E142">INDEX('БД КО'!$B$2:$F$338,MATCH('БД ТРТ'!$C142,'БД КО'!$B$2:$B$338,0),3)</f>
        <v>Krups</v>
      </c>
      <c r="F142" s="20" t="s">
        <v>433</v>
      </c>
      <c r="G142" s="20"/>
      <c r="H142" s="20" t="s">
        <v>295</v>
      </c>
      <c r="I142" s="20" t="s">
        <v>358</v>
      </c>
      <c r="J142" s="20" t="s">
        <v>434</v>
      </c>
      <c r="K142" s="20" t="s">
        <v>435</v>
      </c>
      <c r="L142" s="20" t="s">
        <v>62</v>
      </c>
    </row>
    <row r="143" spans="2:12" ht="15.75" hidden="1" customHeight="1" x14ac:dyDescent="0.25">
      <c r="B143" s="19"/>
      <c r="C143" s="20">
        <v>654043</v>
      </c>
      <c r="D143" s="20" t="str">
        <f t="array" ref="D143">INDEX('БД КО'!$B$2:$F$338,MATCH('БД ТРТ'!$C143,'БД КО'!$B$2:$B$338,0),2)</f>
        <v>TU901314057064</v>
      </c>
      <c r="E143" s="20" t="str">
        <f t="array" ref="E143">INDEX('БД КО'!$B$2:$F$338,MATCH('БД ТРТ'!$C143,'БД КО'!$B$2:$B$338,0),3)</f>
        <v>Royal Office, Saeco</v>
      </c>
      <c r="F143" s="20" t="s">
        <v>436</v>
      </c>
      <c r="G143" s="20"/>
      <c r="H143" s="20" t="s">
        <v>35</v>
      </c>
      <c r="I143" s="20" t="s">
        <v>53</v>
      </c>
      <c r="J143" s="20" t="s">
        <v>437</v>
      </c>
      <c r="K143" s="20" t="s">
        <v>438</v>
      </c>
      <c r="L143" s="20" t="s">
        <v>97</v>
      </c>
    </row>
    <row r="144" spans="2:12" ht="15.75" hidden="1" customHeight="1" x14ac:dyDescent="0.25">
      <c r="B144" s="19"/>
      <c r="C144" s="20">
        <v>260</v>
      </c>
      <c r="D144" s="20">
        <f t="array" ref="D144">INDEX('БД КО'!$B$2:$F$338,MATCH('БД ТРТ'!$C144,'БД КО'!$B$2:$B$338,0),2)</f>
        <v>2649</v>
      </c>
      <c r="E144" s="20" t="str">
        <f t="array" ref="E144">INDEX('БД КО'!$B$2:$F$338,MATCH('БД ТРТ'!$C144,'БД КО'!$B$2:$B$338,0),3)</f>
        <v>Royal Office, Saeco</v>
      </c>
      <c r="F144" s="20" t="s">
        <v>436</v>
      </c>
      <c r="G144" s="20"/>
      <c r="H144" s="20" t="s">
        <v>35</v>
      </c>
      <c r="I144" s="20" t="s">
        <v>53</v>
      </c>
      <c r="J144" s="20" t="s">
        <v>437</v>
      </c>
      <c r="K144" s="20" t="s">
        <v>438</v>
      </c>
      <c r="L144" s="20" t="s">
        <v>97</v>
      </c>
    </row>
    <row r="145" spans="2:12" ht="15.75" hidden="1" customHeight="1" x14ac:dyDescent="0.25">
      <c r="B145" s="19"/>
      <c r="C145" s="20">
        <v>416</v>
      </c>
      <c r="D145" s="20" t="str">
        <f t="array" ref="D145">INDEX('БД КО'!$B$2:$F$338,MATCH('БД ТРТ'!$C145,'БД КО'!$B$2:$B$338,0),2)</f>
        <v>TC55002/02 FD 8104 033427</v>
      </c>
      <c r="E145" s="20" t="str">
        <f t="array" ref="E145">INDEX('БД КО'!$B$2:$F$338,MATCH('БД ТРТ'!$C145,'БД КО'!$B$2:$B$338,0),3)</f>
        <v>Siemens</v>
      </c>
      <c r="F145" s="20" t="s">
        <v>439</v>
      </c>
      <c r="G145" s="20" t="s">
        <v>174</v>
      </c>
      <c r="H145" s="20" t="s">
        <v>35</v>
      </c>
      <c r="I145" s="20" t="s">
        <v>53</v>
      </c>
      <c r="J145" s="20" t="s">
        <v>440</v>
      </c>
      <c r="K145" s="20" t="s">
        <v>441</v>
      </c>
      <c r="L145" s="20" t="s">
        <v>78</v>
      </c>
    </row>
    <row r="146" spans="2:12" ht="15.75" hidden="1" customHeight="1" x14ac:dyDescent="0.25">
      <c r="B146" s="19"/>
      <c r="C146" s="20">
        <v>413</v>
      </c>
      <c r="D146" s="20" t="str">
        <f t="array" ref="D146">INDEX('БД КО'!$B$2:$F$338,MATCH('БД ТРТ'!$C146,'БД КО'!$B$2:$B$338,0),2)</f>
        <v>9013N5P0018434</v>
      </c>
      <c r="E146" s="20" t="str">
        <f t="array" ref="E146">INDEX('БД КО'!$B$2:$F$338,MATCH('БД ТРТ'!$C146,'БД КО'!$B$2:$B$338,0),3)</f>
        <v>Phedra, Saeco</v>
      </c>
      <c r="F146" s="20" t="s">
        <v>52</v>
      </c>
      <c r="G146" s="20"/>
      <c r="H146" s="20" t="s">
        <v>35</v>
      </c>
      <c r="I146" s="20" t="s">
        <v>53</v>
      </c>
      <c r="J146" s="20" t="s">
        <v>442</v>
      </c>
      <c r="K146" s="20" t="s">
        <v>443</v>
      </c>
      <c r="L146" s="20" t="s">
        <v>56</v>
      </c>
    </row>
    <row r="147" spans="2:12" ht="15.75" customHeight="1" x14ac:dyDescent="0.25">
      <c r="B147" s="19"/>
      <c r="C147" s="20">
        <v>423</v>
      </c>
      <c r="D147" s="20" t="str">
        <f t="array" ref="D147">INDEX('БД КО'!$B$2:$F$338,MATCH('БД ТРТ'!$C147,'БД КО'!$B$2:$B$338,0),2)</f>
        <v>TKA5502</v>
      </c>
      <c r="E147" s="20" t="str">
        <f t="array" ref="E147">INDEX('БД КО'!$B$2:$F$338,MATCH('БД ТРТ'!$C147,'БД КО'!$B$2:$B$338,0),3)</f>
        <v>Bosh Solitaire</v>
      </c>
      <c r="F147" s="20" t="s">
        <v>444</v>
      </c>
      <c r="G147" s="20"/>
      <c r="H147" s="20" t="s">
        <v>70</v>
      </c>
      <c r="I147" s="20" t="s">
        <v>445</v>
      </c>
      <c r="J147" s="20" t="s">
        <v>446</v>
      </c>
      <c r="K147" s="20" t="s">
        <v>447</v>
      </c>
      <c r="L147" s="20" t="s">
        <v>62</v>
      </c>
    </row>
    <row r="148" spans="2:12" ht="15.75" hidden="1" customHeight="1" x14ac:dyDescent="0.25">
      <c r="B148" s="19"/>
      <c r="C148" s="20">
        <v>640</v>
      </c>
      <c r="D148" s="20">
        <f t="array" ref="D148">INDEX('БД КО'!$B$2:$F$338,MATCH('БД ТРТ'!$C148,'БД КО'!$B$2:$B$338,0),2)</f>
        <v>0</v>
      </c>
      <c r="E148" s="20" t="str">
        <f t="array" ref="E148">INDEX('БД КО'!$B$2:$F$338,MATCH('БД ТРТ'!$C148,'БД КО'!$B$2:$B$338,0),3)</f>
        <v xml:space="preserve">Café Grande Superautomatica  </v>
      </c>
      <c r="F148" s="20" t="s">
        <v>448</v>
      </c>
      <c r="G148" s="20"/>
      <c r="H148" s="20" t="s">
        <v>35</v>
      </c>
      <c r="I148" s="20" t="s">
        <v>53</v>
      </c>
      <c r="J148" s="20" t="s">
        <v>449</v>
      </c>
      <c r="K148" s="20" t="s">
        <v>450</v>
      </c>
      <c r="L148" s="20" t="s">
        <v>97</v>
      </c>
    </row>
    <row r="149" spans="2:12" ht="15.75" customHeight="1" x14ac:dyDescent="0.25">
      <c r="B149" s="19"/>
      <c r="C149" s="20">
        <v>528</v>
      </c>
      <c r="D149" s="20">
        <f t="array" ref="D149">INDEX('БД КО'!$B$2:$F$338,MATCH('БД ТРТ'!$C149,'БД КО'!$B$2:$B$338,0),2)</f>
        <v>12905</v>
      </c>
      <c r="E149" s="20" t="str">
        <f t="array" ref="E149">INDEX('БД КО'!$B$2:$F$338,MATCH('БД ТРТ'!$C149,'БД КО'!$B$2:$B$338,0),3)</f>
        <v>Tchibo</v>
      </c>
      <c r="F149" s="20" t="s">
        <v>451</v>
      </c>
      <c r="G149" s="20"/>
      <c r="H149" s="20" t="s">
        <v>58</v>
      </c>
      <c r="I149" s="20" t="s">
        <v>452</v>
      </c>
      <c r="J149" s="20" t="s">
        <v>453</v>
      </c>
      <c r="K149" s="20" t="s">
        <v>454</v>
      </c>
      <c r="L149" s="20" t="s">
        <v>62</v>
      </c>
    </row>
    <row r="150" spans="2:12" ht="15.75" customHeight="1" x14ac:dyDescent="0.25">
      <c r="B150" s="19"/>
      <c r="C150" s="20">
        <v>550</v>
      </c>
      <c r="D150" s="20" t="str">
        <f t="array" ref="D150">INDEX('БД КО'!$B$2:$F$338,MATCH('БД ТРТ'!$C150,'БД КО'!$B$2:$B$338,0),2)</f>
        <v>9004MM40708817</v>
      </c>
      <c r="E150" s="20" t="str">
        <f t="array" ref="E150">INDEX('БД КО'!$B$2:$F$338,MATCH('БД ТРТ'!$C150,'БД КО'!$B$2:$B$338,0),3)</f>
        <v>Magic Comfort + Redesigne, Saeco</v>
      </c>
      <c r="F150" s="20" t="s">
        <v>455</v>
      </c>
      <c r="G150" s="20"/>
      <c r="H150" s="20" t="s">
        <v>107</v>
      </c>
      <c r="I150" s="20" t="s">
        <v>456</v>
      </c>
      <c r="J150" s="20" t="s">
        <v>453</v>
      </c>
      <c r="K150" s="20" t="s">
        <v>457</v>
      </c>
      <c r="L150" s="20" t="s">
        <v>62</v>
      </c>
    </row>
    <row r="151" spans="2:12" ht="15.75" customHeight="1" x14ac:dyDescent="0.25">
      <c r="B151" s="19"/>
      <c r="C151" s="20">
        <v>307</v>
      </c>
      <c r="D151" s="20">
        <f t="array" ref="D151">INDEX('БД КО'!$B$2:$F$338,MATCH('БД ТРТ'!$C151,'БД КО'!$B$2:$B$338,0),2)</f>
        <v>270153</v>
      </c>
      <c r="E151" s="20" t="str">
        <f t="array" ref="E151">INDEX('БД КО'!$B$2:$F$338,MATCH('БД ТРТ'!$C151,'БД КО'!$B$2:$B$338,0),3)</f>
        <v>Magic de Luxe, Saeco</v>
      </c>
      <c r="F151" s="20" t="s">
        <v>458</v>
      </c>
      <c r="G151" s="20"/>
      <c r="H151" s="20" t="s">
        <v>107</v>
      </c>
      <c r="I151" s="20" t="s">
        <v>459</v>
      </c>
      <c r="J151" s="20" t="s">
        <v>460</v>
      </c>
      <c r="K151" s="20" t="s">
        <v>461</v>
      </c>
      <c r="L151" s="20" t="s">
        <v>62</v>
      </c>
    </row>
    <row r="152" spans="2:12" ht="15.75" hidden="1" customHeight="1" x14ac:dyDescent="0.25">
      <c r="B152" s="19"/>
      <c r="C152" s="20">
        <v>147</v>
      </c>
      <c r="D152" s="20" t="str">
        <f t="array" ref="D152">INDEX('БД КО'!$B$2:$F$338,MATCH('БД ТРТ'!$C152,'БД КО'!$B$2:$B$338,0),2)</f>
        <v>9006MM40810926</v>
      </c>
      <c r="E152" s="20" t="str">
        <f t="array" ref="E152">INDEX('БД КО'!$B$2:$F$338,MATCH('БД ТРТ'!$C152,'БД КО'!$B$2:$B$338,0),3)</f>
        <v>Magic de Luxe Redesigne, Saeco</v>
      </c>
      <c r="F152" s="20" t="s">
        <v>462</v>
      </c>
      <c r="G152" s="20"/>
      <c r="H152" s="20" t="s">
        <v>35</v>
      </c>
      <c r="I152" s="20" t="s">
        <v>53</v>
      </c>
      <c r="J152" s="20" t="s">
        <v>463</v>
      </c>
      <c r="K152" s="20" t="s">
        <v>464</v>
      </c>
      <c r="L152" s="20" t="s">
        <v>97</v>
      </c>
    </row>
    <row r="153" spans="2:12" ht="15.75" hidden="1" customHeight="1" x14ac:dyDescent="0.25">
      <c r="B153" s="19"/>
      <c r="C153" s="20">
        <v>397</v>
      </c>
      <c r="D153" s="20">
        <f t="array" ref="D153">INDEX('БД КО'!$B$2:$F$338,MATCH('БД ТРТ'!$C153,'БД КО'!$B$2:$B$338,0),2)</f>
        <v>20024077329</v>
      </c>
      <c r="E153" s="20" t="str">
        <f t="array" ref="E153">INDEX('БД КО'!$B$2:$F$338,MATCH('БД ТРТ'!$C153,'БД КО'!$B$2:$B$338,0),3)</f>
        <v>Caffe Buono</v>
      </c>
      <c r="F153" s="20" t="s">
        <v>84</v>
      </c>
      <c r="G153" s="20" t="s">
        <v>85</v>
      </c>
      <c r="H153" s="20" t="s">
        <v>35</v>
      </c>
      <c r="I153" s="20" t="s">
        <v>53</v>
      </c>
      <c r="J153" s="20" t="s">
        <v>465</v>
      </c>
      <c r="K153" s="20" t="s">
        <v>466</v>
      </c>
      <c r="L153" s="20" t="s">
        <v>78</v>
      </c>
    </row>
    <row r="154" spans="2:12" ht="15.75" hidden="1" customHeight="1" x14ac:dyDescent="0.25">
      <c r="B154" s="19"/>
      <c r="C154" s="20">
        <v>393</v>
      </c>
      <c r="D154" s="20">
        <f t="array" ref="D154">INDEX('БД КО'!$B$2:$F$338,MATCH('БД ТРТ'!$C154,'БД КО'!$B$2:$B$338,0),2)</f>
        <v>363230</v>
      </c>
      <c r="E154" s="20" t="str">
        <f t="array" ref="E154">INDEX('БД КО'!$B$2:$F$338,MATCH('БД ТРТ'!$C154,'БД КО'!$B$2:$B$338,0),3)</f>
        <v>Magic Roma, Saeco</v>
      </c>
      <c r="F154" s="20" t="s">
        <v>467</v>
      </c>
      <c r="G154" s="20" t="s">
        <v>75</v>
      </c>
      <c r="H154" s="20" t="s">
        <v>35</v>
      </c>
      <c r="I154" s="20" t="s">
        <v>53</v>
      </c>
      <c r="J154" s="20" t="s">
        <v>468</v>
      </c>
      <c r="K154" s="20" t="s">
        <v>469</v>
      </c>
      <c r="L154" s="20" t="s">
        <v>78</v>
      </c>
    </row>
    <row r="155" spans="2:12" ht="15.75" hidden="1" customHeight="1" x14ac:dyDescent="0.25">
      <c r="B155" s="19"/>
      <c r="C155" s="20">
        <v>392</v>
      </c>
      <c r="D155" s="20" t="str">
        <f t="array" ref="D155">INDEX('БД КО'!$B$2:$F$338,MATCH('БД ТРТ'!$C155,'БД КО'!$B$2:$B$338,0),2)</f>
        <v>TC55002/02 FD 8104 033839</v>
      </c>
      <c r="E155" s="20" t="str">
        <f t="array" ref="E155">INDEX('БД КО'!$B$2:$F$338,MATCH('БД ТРТ'!$C155,'БД КО'!$B$2:$B$338,0),3)</f>
        <v>Siemens</v>
      </c>
      <c r="F155" s="20" t="s">
        <v>470</v>
      </c>
      <c r="G155" s="20" t="s">
        <v>248</v>
      </c>
      <c r="H155" s="20" t="s">
        <v>35</v>
      </c>
      <c r="I155" s="20" t="s">
        <v>53</v>
      </c>
      <c r="J155" s="20" t="s">
        <v>471</v>
      </c>
      <c r="K155" s="20" t="s">
        <v>472</v>
      </c>
      <c r="L155" s="20" t="s">
        <v>78</v>
      </c>
    </row>
    <row r="156" spans="2:12" ht="15.75" hidden="1" customHeight="1" x14ac:dyDescent="0.25">
      <c r="B156" s="19"/>
      <c r="C156" s="20">
        <v>77</v>
      </c>
      <c r="D156" s="20">
        <f t="array" ref="D156">INDEX('БД КО'!$B$2:$F$338,MATCH('БД ТРТ'!$C156,'БД КО'!$B$2:$B$338,0),2)</f>
        <v>394894</v>
      </c>
      <c r="E156" s="20" t="str">
        <f t="array" ref="E156">INDEX('БД КО'!$B$2:$F$338,MATCH('БД ТРТ'!$C156,'БД КО'!$B$2:$B$338,0),3)</f>
        <v>Magic de Luxe, Saeco</v>
      </c>
      <c r="F156" s="20" t="s">
        <v>138</v>
      </c>
      <c r="G156" s="20"/>
      <c r="H156" s="20" t="s">
        <v>35</v>
      </c>
      <c r="I156" s="20" t="s">
        <v>53</v>
      </c>
      <c r="J156" s="20" t="s">
        <v>473</v>
      </c>
      <c r="K156" s="20" t="s">
        <v>474</v>
      </c>
      <c r="L156" s="20" t="s">
        <v>97</v>
      </c>
    </row>
    <row r="157" spans="2:12" ht="15.75" customHeight="1" x14ac:dyDescent="0.25">
      <c r="B157" s="19"/>
      <c r="C157" s="20">
        <v>56999</v>
      </c>
      <c r="D157" s="20" t="str">
        <f t="array" ref="D157">INDEX('БД КО'!$B$2:$F$338,MATCH('БД ТРТ'!$C157,'БД КО'!$B$2:$B$338,0),2)</f>
        <v>TU901311048117</v>
      </c>
      <c r="E157" s="20" t="str">
        <f t="array" ref="E157">INDEX('БД КО'!$B$2:$F$338,MATCH('БД ТРТ'!$C157,'БД КО'!$B$2:$B$338,0),3)</f>
        <v>Royal Professional, Saeco</v>
      </c>
      <c r="F157" s="20" t="s">
        <v>475</v>
      </c>
      <c r="G157" s="20"/>
      <c r="H157" s="20" t="s">
        <v>70</v>
      </c>
      <c r="I157" s="20" t="s">
        <v>71</v>
      </c>
      <c r="J157" s="20" t="s">
        <v>460</v>
      </c>
      <c r="K157" s="20" t="s">
        <v>476</v>
      </c>
      <c r="L157" s="20" t="s">
        <v>62</v>
      </c>
    </row>
    <row r="158" spans="2:12" ht="15.75" customHeight="1" x14ac:dyDescent="0.25">
      <c r="B158" s="19"/>
      <c r="C158" s="20">
        <v>308</v>
      </c>
      <c r="D158" s="20" t="str">
        <f t="array" ref="D158">INDEX('БД КО'!$B$2:$F$338,MATCH('БД ТРТ'!$C158,'БД КО'!$B$2:$B$338,0),2)</f>
        <v>TC55002/02</v>
      </c>
      <c r="E158" s="20" t="str">
        <f t="array" ref="E158">INDEX('БД КО'!$B$2:$F$338,MATCH('БД ТРТ'!$C158,'БД КО'!$B$2:$B$338,0),3)</f>
        <v>Siemens</v>
      </c>
      <c r="F158" s="20" t="s">
        <v>84</v>
      </c>
      <c r="G158" s="20"/>
      <c r="H158" s="20" t="s">
        <v>70</v>
      </c>
      <c r="I158" s="20" t="s">
        <v>71</v>
      </c>
      <c r="J158" s="20" t="s">
        <v>460</v>
      </c>
      <c r="K158" s="20" t="s">
        <v>476</v>
      </c>
      <c r="L158" s="20" t="s">
        <v>62</v>
      </c>
    </row>
    <row r="159" spans="2:12" ht="15.75" hidden="1" customHeight="1" x14ac:dyDescent="0.25">
      <c r="B159" s="19"/>
      <c r="C159" s="20">
        <v>422</v>
      </c>
      <c r="D159" s="20" t="str">
        <f t="array" ref="D159">INDEX('БД КО'!$B$2:$F$338,MATCH('БД ТРТ'!$C159,'БД КО'!$B$2:$B$338,0),2)</f>
        <v>TKA5502/02FD 8201 053591</v>
      </c>
      <c r="E159" s="20" t="str">
        <f t="array" ref="E159">INDEX('БД КО'!$B$2:$F$338,MATCH('БД ТРТ'!$C159,'БД КО'!$B$2:$B$338,0),3)</f>
        <v>Bosh Solitaire</v>
      </c>
      <c r="F159" s="20" t="s">
        <v>477</v>
      </c>
      <c r="G159" s="20"/>
      <c r="H159" s="20" t="s">
        <v>35</v>
      </c>
      <c r="I159" s="20" t="s">
        <v>53</v>
      </c>
      <c r="J159" s="20" t="s">
        <v>478</v>
      </c>
      <c r="K159" s="20" t="s">
        <v>479</v>
      </c>
      <c r="L159" s="20" t="s">
        <v>97</v>
      </c>
    </row>
    <row r="160" spans="2:12" ht="15.75" hidden="1" customHeight="1" x14ac:dyDescent="0.25">
      <c r="B160" s="19"/>
      <c r="C160" s="20">
        <v>381</v>
      </c>
      <c r="D160" s="20">
        <f t="array" ref="D160">INDEX('БД КО'!$B$2:$F$338,MATCH('БД ТРТ'!$C160,'БД КО'!$B$2:$B$338,0),2)</f>
        <v>544498</v>
      </c>
      <c r="E160" s="20" t="str">
        <f t="array" ref="E160">INDEX('БД КО'!$B$2:$F$338,MATCH('БД ТРТ'!$C160,'БД КО'!$B$2:$B$338,0),3)</f>
        <v>Magic de Luxe, Saeco</v>
      </c>
      <c r="F160" s="20" t="s">
        <v>480</v>
      </c>
      <c r="G160" s="20"/>
      <c r="H160" s="20" t="s">
        <v>35</v>
      </c>
      <c r="I160" s="20" t="s">
        <v>53</v>
      </c>
      <c r="J160" s="20" t="s">
        <v>481</v>
      </c>
      <c r="K160" s="20" t="s">
        <v>482</v>
      </c>
      <c r="L160" s="20" t="s">
        <v>56</v>
      </c>
    </row>
    <row r="161" spans="2:12" ht="15.75" hidden="1" customHeight="1" x14ac:dyDescent="0.25">
      <c r="B161" s="19"/>
      <c r="C161" s="20">
        <v>597</v>
      </c>
      <c r="D161" s="20">
        <f t="array" ref="D161">INDEX('БД КО'!$B$2:$F$338,MATCH('БД ТРТ'!$C161,'БД КО'!$B$2:$B$338,0),2)</f>
        <v>453637</v>
      </c>
      <c r="E161" s="20" t="str">
        <f t="array" ref="E161">INDEX('БД КО'!$B$2:$F$338,MATCH('БД ТРТ'!$C161,'БД КО'!$B$2:$B$338,0),3)</f>
        <v>Magic de Luxe, Saeco</v>
      </c>
      <c r="F161" s="20" t="s">
        <v>483</v>
      </c>
      <c r="G161" s="20"/>
      <c r="H161" s="20" t="s">
        <v>35</v>
      </c>
      <c r="I161" s="20" t="s">
        <v>53</v>
      </c>
      <c r="J161" s="20" t="s">
        <v>484</v>
      </c>
      <c r="K161" s="21" t="s">
        <v>485</v>
      </c>
      <c r="L161" s="20" t="s">
        <v>97</v>
      </c>
    </row>
    <row r="162" spans="2:12" ht="15.75" hidden="1" customHeight="1" x14ac:dyDescent="0.25">
      <c r="B162" s="19"/>
      <c r="C162" s="20">
        <v>35</v>
      </c>
      <c r="D162" s="20">
        <f t="array" ref="D162">INDEX('БД КО'!$B$2:$F$338,MATCH('БД ТРТ'!$C162,'БД КО'!$B$2:$B$338,0),2)</f>
        <v>134095</v>
      </c>
      <c r="E162" s="20" t="str">
        <f t="array" ref="E162">INDEX('БД КО'!$B$2:$F$338,MATCH('БД ТРТ'!$C162,'БД КО'!$B$2:$B$338,0),3)</f>
        <v>Magic de Luxe, Saeco</v>
      </c>
      <c r="F162" s="20" t="s">
        <v>486</v>
      </c>
      <c r="G162" s="20"/>
      <c r="H162" s="20" t="s">
        <v>35</v>
      </c>
      <c r="I162" s="20" t="s">
        <v>53</v>
      </c>
      <c r="J162" s="20" t="s">
        <v>487</v>
      </c>
      <c r="K162" s="21" t="s">
        <v>488</v>
      </c>
      <c r="L162" s="20" t="s">
        <v>97</v>
      </c>
    </row>
    <row r="163" spans="2:12" ht="15.75" hidden="1" customHeight="1" x14ac:dyDescent="0.25">
      <c r="B163" s="19"/>
      <c r="C163" s="20">
        <v>50384</v>
      </c>
      <c r="D163" s="20" t="str">
        <f t="array" ref="D163">INDEX('БД КО'!$B$2:$F$338,MATCH('БД ТРТ'!$C163,'БД КО'!$B$2:$B$338,0),2)</f>
        <v>TW901048305206</v>
      </c>
      <c r="E163" s="20" t="str">
        <f t="array" ref="E163">INDEX('БД КО'!$B$2:$F$338,MATCH('БД ТРТ'!$C163,'БД КО'!$B$2:$B$338,0),3)</f>
        <v>Trevi Chiara, Spidem</v>
      </c>
      <c r="F163" s="20" t="s">
        <v>489</v>
      </c>
      <c r="G163" s="20"/>
      <c r="H163" s="20" t="s">
        <v>35</v>
      </c>
      <c r="I163" s="20" t="s">
        <v>53</v>
      </c>
      <c r="J163" s="20" t="s">
        <v>490</v>
      </c>
      <c r="K163" s="21" t="s">
        <v>491</v>
      </c>
      <c r="L163" s="20" t="s">
        <v>97</v>
      </c>
    </row>
    <row r="164" spans="2:12" ht="15.75" customHeight="1" x14ac:dyDescent="0.25">
      <c r="B164" s="19"/>
      <c r="C164" s="20">
        <v>485</v>
      </c>
      <c r="D164" s="20">
        <f t="array" ref="D164">INDEX('БД КО'!$B$2:$F$338,MATCH('БД ТРТ'!$C164,'БД КО'!$B$2:$B$338,0),2)</f>
        <v>21817</v>
      </c>
      <c r="E164" s="20" t="str">
        <f t="array" ref="E164">INDEX('БД КО'!$B$2:$F$338,MATCH('БД ТРТ'!$C164,'БД КО'!$B$2:$B$338,0),3)</f>
        <v>Solis Master 5000</v>
      </c>
      <c r="F164" s="20" t="s">
        <v>492</v>
      </c>
      <c r="G164" s="20"/>
      <c r="H164" s="20" t="s">
        <v>107</v>
      </c>
      <c r="I164" s="20" t="s">
        <v>456</v>
      </c>
      <c r="J164" s="20" t="s">
        <v>493</v>
      </c>
      <c r="K164" s="21" t="s">
        <v>494</v>
      </c>
      <c r="L164" s="20" t="s">
        <v>62</v>
      </c>
    </row>
    <row r="165" spans="2:12" ht="15.75" hidden="1" customHeight="1" x14ac:dyDescent="0.25">
      <c r="B165" s="19"/>
      <c r="C165" s="20">
        <v>370</v>
      </c>
      <c r="D165" s="20">
        <f t="array" ref="D165">INDEX('БД КО'!$B$2:$F$338,MATCH('БД ТРТ'!$C165,'БД КО'!$B$2:$B$338,0),2)</f>
        <v>0</v>
      </c>
      <c r="E165" s="20" t="str">
        <f t="array" ref="E165">INDEX('БД КО'!$B$2:$F$338,MATCH('БД ТРТ'!$C165,'БД КО'!$B$2:$B$338,0),3)</f>
        <v>Magic Comfort +, Saeco</v>
      </c>
      <c r="F165" s="20" t="s">
        <v>495</v>
      </c>
      <c r="G165" s="20" t="s">
        <v>174</v>
      </c>
      <c r="H165" s="20" t="s">
        <v>35</v>
      </c>
      <c r="I165" s="20" t="s">
        <v>53</v>
      </c>
      <c r="J165" s="20" t="s">
        <v>496</v>
      </c>
      <c r="K165" s="21" t="s">
        <v>497</v>
      </c>
      <c r="L165" s="20" t="s">
        <v>78</v>
      </c>
    </row>
    <row r="166" spans="2:12" ht="15.75" hidden="1" customHeight="1" x14ac:dyDescent="0.25">
      <c r="B166" s="19"/>
      <c r="C166" s="20">
        <v>368</v>
      </c>
      <c r="D166" s="20">
        <f t="array" ref="D166">INDEX('БД КО'!$B$2:$F$338,MATCH('БД ТРТ'!$C166,'БД КО'!$B$2:$B$338,0),2)</f>
        <v>70641</v>
      </c>
      <c r="E166" s="20" t="str">
        <f t="array" ref="E166">INDEX('БД КО'!$B$2:$F$338,MATCH('БД ТРТ'!$C166,'БД КО'!$B$2:$B$338,0),3)</f>
        <v>Magic de Luxe, Saeco</v>
      </c>
      <c r="F166" s="20" t="s">
        <v>498</v>
      </c>
      <c r="G166" s="20" t="s">
        <v>75</v>
      </c>
      <c r="H166" s="20" t="s">
        <v>35</v>
      </c>
      <c r="I166" s="20" t="s">
        <v>53</v>
      </c>
      <c r="J166" s="20" t="s">
        <v>499</v>
      </c>
      <c r="K166" s="21" t="s">
        <v>500</v>
      </c>
      <c r="L166" s="20" t="s">
        <v>78</v>
      </c>
    </row>
    <row r="167" spans="2:12" ht="15.75" hidden="1" customHeight="1" x14ac:dyDescent="0.25">
      <c r="B167" s="19"/>
      <c r="C167" s="20">
        <v>367</v>
      </c>
      <c r="D167" s="20">
        <f t="array" ref="D167">INDEX('БД КО'!$B$2:$F$338,MATCH('БД ТРТ'!$C167,'БД КО'!$B$2:$B$338,0),2)</f>
        <v>317707</v>
      </c>
      <c r="E167" s="20" t="str">
        <f t="array" ref="E167">INDEX('БД КО'!$B$2:$F$338,MATCH('БД ТРТ'!$C167,'БД КО'!$B$2:$B$338,0),3)</f>
        <v>Magic de Luxe, Saeco</v>
      </c>
      <c r="F167" s="20" t="s">
        <v>84</v>
      </c>
      <c r="G167" s="20" t="s">
        <v>115</v>
      </c>
      <c r="H167" s="20" t="s">
        <v>35</v>
      </c>
      <c r="I167" s="20" t="s">
        <v>53</v>
      </c>
      <c r="J167" s="20" t="s">
        <v>100</v>
      </c>
      <c r="K167" s="21" t="s">
        <v>501</v>
      </c>
      <c r="L167" s="20" t="s">
        <v>78</v>
      </c>
    </row>
    <row r="168" spans="2:12" ht="15.75" hidden="1" customHeight="1" x14ac:dyDescent="0.25">
      <c r="B168" s="19"/>
      <c r="C168" s="20">
        <v>492</v>
      </c>
      <c r="D168" s="20" t="str">
        <f t="array" ref="D168">INDEX('БД КО'!$B$2:$F$338,MATCH('БД ТРТ'!$C168,'БД КО'!$B$2:$B$338,0),2)</f>
        <v>TC55001/01</v>
      </c>
      <c r="E168" s="20" t="str">
        <f t="array" ref="E168">INDEX('БД КО'!$B$2:$F$338,MATCH('БД ТРТ'!$C168,'БД КО'!$B$2:$B$338,0),3)</f>
        <v>Siemens</v>
      </c>
      <c r="F168" s="20" t="s">
        <v>502</v>
      </c>
      <c r="G168" s="20"/>
      <c r="H168" s="20" t="s">
        <v>35</v>
      </c>
      <c r="I168" s="20" t="s">
        <v>53</v>
      </c>
      <c r="J168" s="20" t="s">
        <v>503</v>
      </c>
      <c r="K168" s="21" t="s">
        <v>491</v>
      </c>
      <c r="L168" s="20" t="s">
        <v>97</v>
      </c>
    </row>
    <row r="169" spans="2:12" ht="15.75" customHeight="1" x14ac:dyDescent="0.25">
      <c r="B169" s="19"/>
      <c r="C169" s="20">
        <v>596</v>
      </c>
      <c r="D169" s="20">
        <f t="array" ref="D169">INDEX('БД КО'!$B$2:$F$338,MATCH('БД ТРТ'!$C169,'БД КО'!$B$2:$B$338,0),2)</f>
        <v>0</v>
      </c>
      <c r="E169" s="20" t="str">
        <f t="array" ref="E169">INDEX('БД КО'!$B$2:$F$338,MATCH('БД ТРТ'!$C169,'БД КО'!$B$2:$B$338,0),3)</f>
        <v>Necta Koro</v>
      </c>
      <c r="F169" s="20" t="s">
        <v>451</v>
      </c>
      <c r="G169" s="20"/>
      <c r="H169" s="20" t="s">
        <v>107</v>
      </c>
      <c r="I169" s="20" t="s">
        <v>459</v>
      </c>
      <c r="J169" s="20" t="s">
        <v>504</v>
      </c>
      <c r="K169" s="21" t="s">
        <v>505</v>
      </c>
      <c r="L169" s="20" t="s">
        <v>62</v>
      </c>
    </row>
    <row r="170" spans="2:12" ht="15.75" hidden="1" customHeight="1" x14ac:dyDescent="0.25">
      <c r="B170" s="26"/>
      <c r="C170" s="24">
        <v>358</v>
      </c>
      <c r="D170" s="20" t="str">
        <f t="array" ref="D170">INDEX('БД КО'!$B$2:$F$338,MATCH('БД ТРТ'!$C170,'БД КО'!$B$2:$B$338,0),2)</f>
        <v>9003ST0047015</v>
      </c>
      <c r="E170" s="20" t="str">
        <f t="array" ref="E170">INDEX('БД КО'!$B$2:$F$338,MATCH('БД ТРТ'!$C170,'БД КО'!$B$2:$B$338,0),3)</f>
        <v>Stratos</v>
      </c>
      <c r="F170" s="24" t="s">
        <v>506</v>
      </c>
      <c r="G170" s="24" t="s">
        <v>75</v>
      </c>
      <c r="H170" s="20" t="s">
        <v>35</v>
      </c>
      <c r="I170" s="20" t="s">
        <v>53</v>
      </c>
      <c r="J170" s="24" t="s">
        <v>507</v>
      </c>
      <c r="K170" s="21" t="s">
        <v>508</v>
      </c>
      <c r="L170" s="20" t="s">
        <v>78</v>
      </c>
    </row>
    <row r="171" spans="2:12" ht="15.75" hidden="1" customHeight="1" x14ac:dyDescent="0.25">
      <c r="B171" s="19"/>
      <c r="C171" s="20">
        <v>357</v>
      </c>
      <c r="D171" s="20">
        <f t="array" ref="D171">INDEX('БД КО'!$B$2:$F$338,MATCH('БД ТРТ'!$C171,'БД КО'!$B$2:$B$338,0),2)</f>
        <v>30626</v>
      </c>
      <c r="E171" s="20" t="str">
        <f t="array" ref="E171">INDEX('БД КО'!$B$2:$F$338,MATCH('БД ТРТ'!$C171,'БД КО'!$B$2:$B$338,0),3)</f>
        <v xml:space="preserve">Rotel Comforta  </v>
      </c>
      <c r="F171" s="20" t="s">
        <v>509</v>
      </c>
      <c r="G171" s="20" t="s">
        <v>85</v>
      </c>
      <c r="H171" s="20" t="s">
        <v>35</v>
      </c>
      <c r="I171" s="20" t="s">
        <v>53</v>
      </c>
      <c r="J171" s="20" t="s">
        <v>510</v>
      </c>
      <c r="K171" s="20" t="s">
        <v>511</v>
      </c>
      <c r="L171" s="20" t="s">
        <v>78</v>
      </c>
    </row>
    <row r="172" spans="2:12" ht="15.75" hidden="1" customHeight="1" x14ac:dyDescent="0.25">
      <c r="B172" s="19"/>
      <c r="C172" s="20">
        <v>380</v>
      </c>
      <c r="D172" s="20">
        <f t="array" ref="D172">INDEX('БД КО'!$B$2:$F$338,MATCH('БД ТРТ'!$C172,'БД КО'!$B$2:$B$338,0),2)</f>
        <v>197011</v>
      </c>
      <c r="E172" s="20" t="str">
        <f t="array" ref="E172">INDEX('БД КО'!$B$2:$F$338,MATCH('БД ТРТ'!$C172,'БД КО'!$B$2:$B$338,0),3)</f>
        <v>Magic Roma, Saeco</v>
      </c>
      <c r="F172" s="20" t="s">
        <v>512</v>
      </c>
      <c r="G172" s="20"/>
      <c r="H172" s="20" t="s">
        <v>35</v>
      </c>
      <c r="I172" s="20" t="s">
        <v>53</v>
      </c>
      <c r="J172" s="20" t="s">
        <v>513</v>
      </c>
      <c r="K172" s="20" t="s">
        <v>514</v>
      </c>
      <c r="L172" s="20" t="s">
        <v>97</v>
      </c>
    </row>
    <row r="173" spans="2:12" ht="15.75" hidden="1" customHeight="1" x14ac:dyDescent="0.25">
      <c r="B173" s="19"/>
      <c r="C173" s="20">
        <v>128</v>
      </c>
      <c r="D173" s="20" t="str">
        <f t="array" ref="D173">INDEX('БД КО'!$B$2:$F$338,MATCH('БД ТРТ'!$C173,'БД КО'!$B$2:$B$338,0),2)</f>
        <v>9006MM40811138</v>
      </c>
      <c r="E173" s="20" t="str">
        <f t="array" ref="E173">INDEX('БД КО'!$B$2:$F$338,MATCH('БД ТРТ'!$C173,'БД КО'!$B$2:$B$338,0),3)</f>
        <v>Magic de Luxe Redesigne, Saeco</v>
      </c>
      <c r="F173" s="20" t="s">
        <v>515</v>
      </c>
      <c r="G173" s="20"/>
      <c r="H173" s="20" t="s">
        <v>35</v>
      </c>
      <c r="I173" s="20" t="s">
        <v>53</v>
      </c>
      <c r="J173" s="20" t="s">
        <v>516</v>
      </c>
      <c r="K173" s="20" t="s">
        <v>517</v>
      </c>
      <c r="L173" s="20" t="s">
        <v>97</v>
      </c>
    </row>
    <row r="174" spans="2:12" ht="15.75" hidden="1" customHeight="1" x14ac:dyDescent="0.25">
      <c r="B174" s="19"/>
      <c r="C174" s="20">
        <v>347</v>
      </c>
      <c r="D174" s="20">
        <f t="array" ref="D174">INDEX('БД КО'!$B$2:$F$338,MATCH('БД ТРТ'!$C174,'БД КО'!$B$2:$B$338,0),2)</f>
        <v>376571</v>
      </c>
      <c r="E174" s="20" t="str">
        <f t="array" ref="E174">INDEX('БД КО'!$B$2:$F$338,MATCH('БД ТРТ'!$C174,'БД КО'!$B$2:$B$338,0),3)</f>
        <v>Magic de Luxe, Saeco</v>
      </c>
      <c r="F174" s="20" t="s">
        <v>149</v>
      </c>
      <c r="G174" s="20" t="s">
        <v>99</v>
      </c>
      <c r="H174" s="20" t="s">
        <v>35</v>
      </c>
      <c r="I174" s="20" t="s">
        <v>53</v>
      </c>
      <c r="J174" s="20" t="s">
        <v>139</v>
      </c>
      <c r="K174" s="20" t="s">
        <v>518</v>
      </c>
      <c r="L174" s="20" t="s">
        <v>78</v>
      </c>
    </row>
    <row r="175" spans="2:12" ht="15.75" hidden="1" customHeight="1" x14ac:dyDescent="0.25">
      <c r="B175" s="19"/>
      <c r="C175" s="20">
        <v>346</v>
      </c>
      <c r="D175" s="20">
        <f t="array" ref="D175">INDEX('БД КО'!$B$2:$F$338,MATCH('БД ТРТ'!$C175,'БД КО'!$B$2:$B$338,0),2)</f>
        <v>18624</v>
      </c>
      <c r="E175" s="20" t="str">
        <f t="array" ref="E175">INDEX('БД КО'!$B$2:$F$338,MATCH('БД ТРТ'!$C175,'БД КО'!$B$2:$B$338,0),3)</f>
        <v>Stratos</v>
      </c>
      <c r="F175" s="20" t="s">
        <v>448</v>
      </c>
      <c r="G175" s="20"/>
      <c r="H175" s="20" t="s">
        <v>35</v>
      </c>
      <c r="I175" s="20" t="s">
        <v>53</v>
      </c>
      <c r="J175" s="20" t="s">
        <v>519</v>
      </c>
      <c r="K175" s="20" t="s">
        <v>520</v>
      </c>
      <c r="L175" s="20" t="s">
        <v>97</v>
      </c>
    </row>
    <row r="176" spans="2:12" ht="15.75" customHeight="1" x14ac:dyDescent="0.25">
      <c r="B176" s="19"/>
      <c r="C176" s="20">
        <v>121</v>
      </c>
      <c r="D176" s="20" t="str">
        <f t="array" ref="D176">INDEX('БД КО'!$B$2:$F$338,MATCH('БД ТРТ'!$C176,'БД КО'!$B$2:$B$338,0),2)</f>
        <v>TC55002/02FD 8105 036199</v>
      </c>
      <c r="E176" s="20" t="str">
        <f t="array" ref="E176">INDEX('БД КО'!$B$2:$F$338,MATCH('БД ТРТ'!$C176,'БД КО'!$B$2:$B$338,0),3)</f>
        <v>Siemens</v>
      </c>
      <c r="F176" s="20" t="s">
        <v>451</v>
      </c>
      <c r="G176" s="20"/>
      <c r="H176" s="20" t="s">
        <v>107</v>
      </c>
      <c r="I176" s="20" t="s">
        <v>459</v>
      </c>
      <c r="J176" s="20" t="s">
        <v>504</v>
      </c>
      <c r="K176" s="20" t="s">
        <v>505</v>
      </c>
      <c r="L176" s="20" t="s">
        <v>62</v>
      </c>
    </row>
    <row r="177" spans="2:12" ht="15.75" hidden="1" customHeight="1" x14ac:dyDescent="0.25">
      <c r="B177" s="19"/>
      <c r="C177" s="20">
        <v>384</v>
      </c>
      <c r="D177" s="20" t="str">
        <f t="array" ref="D177">INDEX('БД КО'!$B$2:$F$338,MATCH('БД ТРТ'!$C177,'БД КО'!$B$2:$B$338,0),2)</f>
        <v>TKA5502/02 FD 8110 046786</v>
      </c>
      <c r="E177" s="20" t="str">
        <f t="array" ref="E177">INDEX('БД КО'!$B$2:$F$338,MATCH('БД ТРТ'!$C177,'БД КО'!$B$2:$B$338,0),3)</f>
        <v>Bosh Solitaire</v>
      </c>
      <c r="F177" s="20" t="s">
        <v>521</v>
      </c>
      <c r="G177" s="20"/>
      <c r="H177" s="20" t="s">
        <v>35</v>
      </c>
      <c r="I177" s="20" t="s">
        <v>53</v>
      </c>
      <c r="J177" s="20" t="s">
        <v>522</v>
      </c>
      <c r="K177" s="20" t="s">
        <v>523</v>
      </c>
      <c r="L177" s="20" t="s">
        <v>97</v>
      </c>
    </row>
    <row r="178" spans="2:12" ht="15.75" hidden="1" customHeight="1" x14ac:dyDescent="0.25">
      <c r="B178" s="19"/>
      <c r="C178" s="20">
        <v>306</v>
      </c>
      <c r="D178" s="20" t="str">
        <f t="array" ref="D178">INDEX('БД КО'!$B$2:$F$338,MATCH('БД ТРТ'!$C178,'БД КО'!$B$2:$B$338,0),2)</f>
        <v>-</v>
      </c>
      <c r="E178" s="20" t="str">
        <f t="array" ref="E178">INDEX('БД КО'!$B$2:$F$338,MATCH('БД ТРТ'!$C178,'БД КО'!$B$2:$B$338,0),3)</f>
        <v>Royal Classic, Saeco</v>
      </c>
      <c r="F178" s="20" t="s">
        <v>524</v>
      </c>
      <c r="G178" s="20"/>
      <c r="H178" s="20" t="s">
        <v>35</v>
      </c>
      <c r="I178" s="20" t="s">
        <v>53</v>
      </c>
      <c r="J178" s="20" t="s">
        <v>245</v>
      </c>
      <c r="K178" s="20" t="s">
        <v>525</v>
      </c>
      <c r="L178" s="20" t="s">
        <v>97</v>
      </c>
    </row>
    <row r="179" spans="2:12" ht="15.75" hidden="1" customHeight="1" x14ac:dyDescent="0.25">
      <c r="B179" s="19"/>
      <c r="C179" s="20">
        <v>336</v>
      </c>
      <c r="D179" s="20">
        <f t="array" ref="D179">INDEX('БД КО'!$B$2:$F$338,MATCH('БД ТРТ'!$C179,'БД КО'!$B$2:$B$338,0),2)</f>
        <v>430177</v>
      </c>
      <c r="E179" s="20" t="str">
        <f t="array" ref="E179">INDEX('БД КО'!$B$2:$F$338,MATCH('БД ТРТ'!$C179,'БД КО'!$B$2:$B$338,0),3)</f>
        <v>Magic de Luxe, Saeco</v>
      </c>
      <c r="F179" s="20" t="s">
        <v>526</v>
      </c>
      <c r="G179" s="20" t="s">
        <v>248</v>
      </c>
      <c r="H179" s="20" t="s">
        <v>35</v>
      </c>
      <c r="I179" s="20" t="s">
        <v>53</v>
      </c>
      <c r="J179" s="20" t="s">
        <v>527</v>
      </c>
      <c r="K179" s="20" t="s">
        <v>46</v>
      </c>
      <c r="L179" s="20" t="s">
        <v>78</v>
      </c>
    </row>
    <row r="180" spans="2:12" ht="15.75" customHeight="1" x14ac:dyDescent="0.25">
      <c r="B180" s="19"/>
      <c r="C180" s="20">
        <v>179</v>
      </c>
      <c r="D180" s="20" t="str">
        <f t="array" ref="D180">INDEX('БД КО'!$B$2:$F$338,MATCH('БД ТРТ'!$C180,'БД КО'!$B$2:$B$338,0),2)</f>
        <v>9003ROO0014299</v>
      </c>
      <c r="E180" s="20" t="str">
        <f t="array" ref="E180">INDEX('БД КО'!$B$2:$F$338,MATCH('БД ТРТ'!$C180,'БД КО'!$B$2:$B$338,0),3)</f>
        <v>Royal Office, Saeco</v>
      </c>
      <c r="F180" s="20" t="s">
        <v>84</v>
      </c>
      <c r="G180" s="20"/>
      <c r="H180" s="20" t="s">
        <v>107</v>
      </c>
      <c r="I180" s="20" t="s">
        <v>459</v>
      </c>
      <c r="J180" s="20" t="s">
        <v>528</v>
      </c>
      <c r="K180" s="20" t="s">
        <v>529</v>
      </c>
      <c r="L180" s="20" t="s">
        <v>62</v>
      </c>
    </row>
    <row r="181" spans="2:12" ht="15.75" hidden="1" customHeight="1" x14ac:dyDescent="0.25">
      <c r="B181" s="19"/>
      <c r="C181" s="20">
        <v>389</v>
      </c>
      <c r="D181" s="20" t="str">
        <f t="array" ref="D181">INDEX('БД КО'!$B$2:$F$338,MATCH('БД ТРТ'!$C181,'БД КО'!$B$2:$B$338,0),2)</f>
        <v>TKA5502/02 FD 8206 067905</v>
      </c>
      <c r="E181" s="20" t="str">
        <f t="array" ref="E181">INDEX('БД КО'!$B$2:$F$338,MATCH('БД ТРТ'!$C181,'БД КО'!$B$2:$B$338,0),3)</f>
        <v>Bosh Solitaire</v>
      </c>
      <c r="F181" s="20" t="s">
        <v>530</v>
      </c>
      <c r="G181" s="20"/>
      <c r="H181" s="20" t="s">
        <v>35</v>
      </c>
      <c r="I181" s="20" t="s">
        <v>53</v>
      </c>
      <c r="J181" s="20" t="s">
        <v>531</v>
      </c>
      <c r="K181" s="20" t="s">
        <v>532</v>
      </c>
      <c r="L181" s="20" t="s">
        <v>97</v>
      </c>
    </row>
    <row r="182" spans="2:12" ht="15.75" hidden="1" customHeight="1" x14ac:dyDescent="0.25">
      <c r="B182" s="19"/>
      <c r="C182" s="20">
        <v>173</v>
      </c>
      <c r="D182" s="20" t="str">
        <f t="array" ref="D182">INDEX('БД КО'!$B$2:$F$338,MATCH('БД ТРТ'!$C182,'БД КО'!$B$2:$B$338,0),2)</f>
        <v>-</v>
      </c>
      <c r="E182" s="20" t="str">
        <f t="array" ref="E182">INDEX('БД КО'!$B$2:$F$338,MATCH('БД ТРТ'!$C182,'БД КО'!$B$2:$B$338,0),3)</f>
        <v>Magic de Luxe Redesigne, Saeco</v>
      </c>
      <c r="F182" s="20" t="s">
        <v>84</v>
      </c>
      <c r="G182" s="20"/>
      <c r="H182" s="20" t="s">
        <v>35</v>
      </c>
      <c r="I182" s="20" t="s">
        <v>53</v>
      </c>
      <c r="J182" s="20" t="s">
        <v>533</v>
      </c>
      <c r="K182" s="20" t="s">
        <v>534</v>
      </c>
      <c r="L182" s="20" t="s">
        <v>97</v>
      </c>
    </row>
    <row r="183" spans="2:12" ht="15.75" customHeight="1" x14ac:dyDescent="0.25">
      <c r="B183" s="19"/>
      <c r="C183" s="20">
        <v>408</v>
      </c>
      <c r="D183" s="20" t="str">
        <f t="array" ref="D183">INDEX('БД КО'!$B$2:$F$338,MATCH('БД ТРТ'!$C183,'БД КО'!$B$2:$B$338,0),2)</f>
        <v>TC55002/01 FD 8002 016010</v>
      </c>
      <c r="E183" s="20" t="str">
        <f t="array" ref="E183">INDEX('БД КО'!$B$2:$F$338,MATCH('БД ТРТ'!$C183,'БД КО'!$B$2:$B$338,0),3)</f>
        <v>Siemens</v>
      </c>
      <c r="F183" s="20" t="s">
        <v>475</v>
      </c>
      <c r="G183" s="20"/>
      <c r="H183" s="20" t="s">
        <v>107</v>
      </c>
      <c r="I183" s="20" t="s">
        <v>459</v>
      </c>
      <c r="J183" s="20" t="s">
        <v>535</v>
      </c>
      <c r="K183" s="20" t="s">
        <v>536</v>
      </c>
      <c r="L183" s="20" t="s">
        <v>62</v>
      </c>
    </row>
    <row r="184" spans="2:12" ht="15.75" customHeight="1" x14ac:dyDescent="0.25">
      <c r="B184" s="19"/>
      <c r="C184" s="20">
        <v>912</v>
      </c>
      <c r="D184" s="20">
        <f t="array" ref="D184">INDEX('БД КО'!$B$2:$F$338,MATCH('БД ТРТ'!$C184,'БД КО'!$B$2:$B$338,0),2)</f>
        <v>260191</v>
      </c>
      <c r="E184" s="20" t="str">
        <f t="array" ref="E184">INDEX('БД КО'!$B$2:$F$338,MATCH('БД ТРТ'!$C184,'БД КО'!$B$2:$B$338,0),3)</f>
        <v>Magic de Luxe, Saeco</v>
      </c>
      <c r="F184" s="20" t="s">
        <v>451</v>
      </c>
      <c r="G184" s="20"/>
      <c r="H184" s="20" t="s">
        <v>107</v>
      </c>
      <c r="I184" s="20" t="s">
        <v>459</v>
      </c>
      <c r="J184" s="20" t="s">
        <v>537</v>
      </c>
      <c r="K184" s="20" t="s">
        <v>538</v>
      </c>
      <c r="L184" s="20" t="s">
        <v>62</v>
      </c>
    </row>
    <row r="185" spans="2:12" ht="15.75" hidden="1" customHeight="1" x14ac:dyDescent="0.25">
      <c r="B185" s="19"/>
      <c r="C185" s="20">
        <v>322</v>
      </c>
      <c r="D185" s="20">
        <f t="array" ref="D185">INDEX('БД КО'!$B$2:$F$338,MATCH('БД ТРТ'!$C185,'БД КО'!$B$2:$B$338,0),2)</f>
        <v>407250</v>
      </c>
      <c r="E185" s="20" t="str">
        <f t="array" ref="E185">INDEX('БД КО'!$B$2:$F$338,MATCH('БД ТРТ'!$C185,'БД КО'!$B$2:$B$338,0),3)</f>
        <v>Magic de Luxe, Saeco</v>
      </c>
      <c r="F185" s="20" t="s">
        <v>539</v>
      </c>
      <c r="G185" s="20"/>
      <c r="H185" s="20" t="s">
        <v>35</v>
      </c>
      <c r="I185" s="20" t="s">
        <v>53</v>
      </c>
      <c r="J185" s="20" t="s">
        <v>540</v>
      </c>
      <c r="K185" s="20" t="s">
        <v>541</v>
      </c>
      <c r="L185" s="20" t="s">
        <v>97</v>
      </c>
    </row>
    <row r="186" spans="2:12" ht="15.75" hidden="1" customHeight="1" x14ac:dyDescent="0.25">
      <c r="B186" s="19"/>
      <c r="C186" s="20">
        <v>356</v>
      </c>
      <c r="D186" s="20" t="str">
        <f t="array" ref="D186">INDEX('БД КО'!$B$2:$F$338,MATCH('БД ТРТ'!$C186,'БД КО'!$B$2:$B$338,0),2)</f>
        <v>F9054110/3 W0-07040</v>
      </c>
      <c r="E186" s="20" t="str">
        <f t="array" ref="E186">INDEX('БД КО'!$B$2:$F$338,MATCH('БД ТРТ'!$C186,'БД КО'!$B$2:$B$338,0),3)</f>
        <v>Krups</v>
      </c>
      <c r="F186" s="20" t="s">
        <v>84</v>
      </c>
      <c r="G186" s="20"/>
      <c r="H186" s="20" t="s">
        <v>35</v>
      </c>
      <c r="I186" s="20" t="s">
        <v>53</v>
      </c>
      <c r="J186" s="20" t="s">
        <v>542</v>
      </c>
      <c r="K186" s="20" t="s">
        <v>543</v>
      </c>
      <c r="L186" s="20" t="s">
        <v>97</v>
      </c>
    </row>
    <row r="187" spans="2:12" ht="15.75" hidden="1" customHeight="1" x14ac:dyDescent="0.25">
      <c r="B187" s="19"/>
      <c r="C187" s="20">
        <v>411</v>
      </c>
      <c r="D187" s="20" t="str">
        <f t="array" ref="D187">INDEX('БД КО'!$B$2:$F$338,MATCH('БД ТРТ'!$C187,'БД КО'!$B$2:$B$338,0),2)</f>
        <v>TC55002/02 FD 8107 040171</v>
      </c>
      <c r="E187" s="20" t="str">
        <f t="array" ref="E187">INDEX('БД КО'!$B$2:$F$338,MATCH('БД ТРТ'!$C187,'БД КО'!$B$2:$B$338,0),3)</f>
        <v>Siemens</v>
      </c>
      <c r="F187" s="20" t="s">
        <v>544</v>
      </c>
      <c r="G187" s="20"/>
      <c r="H187" s="20" t="s">
        <v>35</v>
      </c>
      <c r="I187" s="20" t="s">
        <v>53</v>
      </c>
      <c r="J187" s="20" t="s">
        <v>545</v>
      </c>
      <c r="K187" s="20" t="s">
        <v>546</v>
      </c>
      <c r="L187" s="20" t="s">
        <v>97</v>
      </c>
    </row>
    <row r="188" spans="2:12" ht="15.75" customHeight="1" x14ac:dyDescent="0.25">
      <c r="B188" s="19"/>
      <c r="C188" s="20">
        <v>464</v>
      </c>
      <c r="D188" s="20">
        <f t="array" ref="D188">INDEX('БД КО'!$B$2:$F$338,MATCH('БД ТРТ'!$C188,'БД КО'!$B$2:$B$338,0),2)</f>
        <v>349301</v>
      </c>
      <c r="E188" s="20" t="str">
        <f t="array" ref="E188">INDEX('БД КО'!$B$2:$F$338,MATCH('БД ТРТ'!$C188,'БД КО'!$B$2:$B$338,0),3)</f>
        <v>Magic de Luxe, Saeco</v>
      </c>
      <c r="F188" s="20" t="s">
        <v>547</v>
      </c>
      <c r="G188" s="20"/>
      <c r="H188" s="20" t="s">
        <v>107</v>
      </c>
      <c r="I188" s="20" t="s">
        <v>548</v>
      </c>
      <c r="J188" s="20" t="s">
        <v>549</v>
      </c>
      <c r="K188" s="20" t="s">
        <v>550</v>
      </c>
      <c r="L188" s="20" t="s">
        <v>62</v>
      </c>
    </row>
    <row r="189" spans="2:12" ht="15.75" customHeight="1" x14ac:dyDescent="0.25">
      <c r="B189" s="19"/>
      <c r="C189" s="20">
        <v>33</v>
      </c>
      <c r="D189" s="20">
        <f t="array" ref="D189">INDEX('БД КО'!$B$2:$F$338,MATCH('БД ТРТ'!$C189,'БД КО'!$B$2:$B$338,0),2)</f>
        <v>132443</v>
      </c>
      <c r="E189" s="20" t="str">
        <f t="array" ref="E189">INDEX('БД КО'!$B$2:$F$338,MATCH('БД ТРТ'!$C189,'БД КО'!$B$2:$B$338,0),3)</f>
        <v>Magic de Luxe, Saeco</v>
      </c>
      <c r="F189" s="20" t="s">
        <v>551</v>
      </c>
      <c r="G189" s="20"/>
      <c r="H189" s="20" t="s">
        <v>107</v>
      </c>
      <c r="I189" s="20" t="s">
        <v>459</v>
      </c>
      <c r="J189" s="20" t="s">
        <v>552</v>
      </c>
      <c r="K189" s="20" t="s">
        <v>553</v>
      </c>
      <c r="L189" s="20" t="s">
        <v>62</v>
      </c>
    </row>
    <row r="190" spans="2:12" ht="15.75" hidden="1" customHeight="1" x14ac:dyDescent="0.25">
      <c r="B190" s="19"/>
      <c r="C190" s="20">
        <v>327</v>
      </c>
      <c r="D190" s="20">
        <f t="array" ref="D190">INDEX('БД КО'!$B$2:$F$338,MATCH('БД ТРТ'!$C190,'БД КО'!$B$2:$B$338,0),2)</f>
        <v>442655</v>
      </c>
      <c r="E190" s="20" t="str">
        <f t="array" ref="E190">INDEX('БД КО'!$B$2:$F$338,MATCH('БД ТРТ'!$C190,'БД КО'!$B$2:$B$338,0),3)</f>
        <v>Magic de Luxe, Saeco</v>
      </c>
      <c r="F190" s="20" t="s">
        <v>554</v>
      </c>
      <c r="G190" s="20"/>
      <c r="H190" s="20" t="s">
        <v>35</v>
      </c>
      <c r="I190" s="20" t="s">
        <v>53</v>
      </c>
      <c r="J190" s="20" t="s">
        <v>555</v>
      </c>
      <c r="K190" s="20" t="s">
        <v>556</v>
      </c>
      <c r="L190" s="20" t="s">
        <v>97</v>
      </c>
    </row>
    <row r="191" spans="2:12" ht="15.75" customHeight="1" x14ac:dyDescent="0.25">
      <c r="B191" s="19"/>
      <c r="C191" s="20">
        <v>539</v>
      </c>
      <c r="D191" s="20" t="str">
        <f t="array" ref="D191">INDEX('БД КО'!$B$2:$F$338,MATCH('БД ТРТ'!$C191,'БД КО'!$B$2:$B$338,0),2)</f>
        <v>TW901202003483</v>
      </c>
      <c r="E191" s="20" t="str">
        <f t="array" ref="E191">INDEX('БД КО'!$B$2:$F$338,MATCH('БД ТРТ'!$C191,'БД КО'!$B$2:$B$338,0),3)</f>
        <v>Trevi Chiara, Spidem</v>
      </c>
      <c r="F191" s="20" t="s">
        <v>557</v>
      </c>
      <c r="G191" s="20"/>
      <c r="H191" s="20" t="s">
        <v>107</v>
      </c>
      <c r="I191" s="20" t="s">
        <v>459</v>
      </c>
      <c r="J191" s="20" t="s">
        <v>558</v>
      </c>
      <c r="K191" s="20" t="s">
        <v>559</v>
      </c>
      <c r="L191" s="20" t="s">
        <v>62</v>
      </c>
    </row>
    <row r="192" spans="2:12" ht="15.75" hidden="1" customHeight="1" x14ac:dyDescent="0.25">
      <c r="B192" s="19"/>
      <c r="C192" s="20">
        <v>53724</v>
      </c>
      <c r="D192" s="20" t="str">
        <f t="array" ref="D192">INDEX('БД КО'!$B$2:$F$338,MATCH('БД ТРТ'!$C192,'БД КО'!$B$2:$B$338,0),2)</f>
        <v>TW901146600882</v>
      </c>
      <c r="E192" s="20" t="str">
        <f t="array" ref="E192">INDEX('БД КО'!$B$2:$F$338,MATCH('БД ТРТ'!$C192,'БД КО'!$B$2:$B$338,0),3)</f>
        <v>Trevi Chiara, Spidem</v>
      </c>
      <c r="F192" s="20" t="s">
        <v>560</v>
      </c>
      <c r="G192" s="20"/>
      <c r="H192" s="20" t="s">
        <v>35</v>
      </c>
      <c r="I192" s="20" t="s">
        <v>53</v>
      </c>
      <c r="J192" s="20" t="s">
        <v>144</v>
      </c>
      <c r="K192" s="20" t="s">
        <v>561</v>
      </c>
      <c r="L192" s="20" t="s">
        <v>97</v>
      </c>
    </row>
    <row r="193" spans="2:12" ht="15.75" hidden="1" customHeight="1" x14ac:dyDescent="0.25">
      <c r="B193" s="19"/>
      <c r="C193" s="20">
        <v>53714</v>
      </c>
      <c r="D193" s="20" t="str">
        <f t="array" ref="D193">INDEX('БД КО'!$B$2:$F$338,MATCH('БД ТРТ'!$C193,'БД КО'!$B$2:$B$338,0),2)</f>
        <v>9009SR4001</v>
      </c>
      <c r="E193" s="20" t="str">
        <f t="array" ref="E193">INDEX('БД КО'!$B$2:$F$338,MATCH('БД ТРТ'!$C193,'БД КО'!$B$2:$B$338,0),3)</f>
        <v>Trevi Chiara, Spidem</v>
      </c>
      <c r="F193" s="20" t="s">
        <v>560</v>
      </c>
      <c r="G193" s="20"/>
      <c r="H193" s="20" t="s">
        <v>35</v>
      </c>
      <c r="I193" s="20" t="s">
        <v>53</v>
      </c>
      <c r="J193" s="20" t="s">
        <v>562</v>
      </c>
      <c r="K193" s="20" t="s">
        <v>561</v>
      </c>
      <c r="L193" s="20" t="s">
        <v>97</v>
      </c>
    </row>
    <row r="194" spans="2:12" ht="15.75" hidden="1" customHeight="1" x14ac:dyDescent="0.25">
      <c r="B194" s="19"/>
      <c r="C194" s="20">
        <v>53707</v>
      </c>
      <c r="D194" s="20" t="str">
        <f t="array" ref="D194">INDEX('БД КО'!$B$2:$F$338,MATCH('БД ТРТ'!$C194,'БД КО'!$B$2:$B$338,0),2)</f>
        <v>TW901146600642</v>
      </c>
      <c r="E194" s="20" t="str">
        <f t="array" ref="E194">INDEX('БД КО'!$B$2:$F$338,MATCH('БД ТРТ'!$C194,'БД КО'!$B$2:$B$338,0),3)</f>
        <v>Trevi Chiara, Spidem</v>
      </c>
      <c r="F194" s="20" t="s">
        <v>560</v>
      </c>
      <c r="G194" s="20"/>
      <c r="H194" s="20" t="s">
        <v>35</v>
      </c>
      <c r="I194" s="20" t="s">
        <v>53</v>
      </c>
      <c r="J194" s="20" t="s">
        <v>563</v>
      </c>
      <c r="K194" s="20" t="s">
        <v>561</v>
      </c>
      <c r="L194" s="20" t="s">
        <v>97</v>
      </c>
    </row>
    <row r="195" spans="2:12" ht="15.75" hidden="1" customHeight="1" x14ac:dyDescent="0.25">
      <c r="B195" s="19"/>
      <c r="C195" s="20">
        <v>289</v>
      </c>
      <c r="D195" s="20" t="str">
        <f t="array" ref="D195">INDEX('БД КО'!$B$2:$F$338,MATCH('БД ТРТ'!$C195,'БД КО'!$B$2:$B$338,0),2)</f>
        <v>TKA5502/02 FD 820907</v>
      </c>
      <c r="E195" s="20" t="str">
        <f t="array" ref="E195">INDEX('БД КО'!$B$2:$F$338,MATCH('БД ТРТ'!$C195,'БД КО'!$B$2:$B$338,0),3)</f>
        <v>Bosh Solitaire</v>
      </c>
      <c r="F195" s="20" t="s">
        <v>492</v>
      </c>
      <c r="G195" s="20" t="s">
        <v>75</v>
      </c>
      <c r="H195" s="20" t="s">
        <v>35</v>
      </c>
      <c r="I195" s="20" t="s">
        <v>53</v>
      </c>
      <c r="J195" s="20" t="s">
        <v>564</v>
      </c>
      <c r="K195" s="20" t="s">
        <v>565</v>
      </c>
      <c r="L195" s="20" t="s">
        <v>78</v>
      </c>
    </row>
    <row r="196" spans="2:12" ht="15.75" hidden="1" customHeight="1" x14ac:dyDescent="0.25">
      <c r="B196" s="19"/>
      <c r="C196" s="20">
        <v>281</v>
      </c>
      <c r="D196" s="20">
        <f t="array" ref="D196">INDEX('БД КО'!$B$2:$F$338,MATCH('БД ТРТ'!$C196,'БД КО'!$B$2:$B$338,0),2)</f>
        <v>27483</v>
      </c>
      <c r="E196" s="20" t="str">
        <f t="array" ref="E196">INDEX('БД КО'!$B$2:$F$338,MATCH('БД ТРТ'!$C196,'БД КО'!$B$2:$B$338,0),3)</f>
        <v>Krups</v>
      </c>
      <c r="F196" s="20" t="s">
        <v>197</v>
      </c>
      <c r="G196" s="20" t="s">
        <v>174</v>
      </c>
      <c r="H196" s="20" t="s">
        <v>35</v>
      </c>
      <c r="I196" s="20" t="s">
        <v>53</v>
      </c>
      <c r="J196" s="20" t="s">
        <v>566</v>
      </c>
      <c r="K196" s="20" t="s">
        <v>567</v>
      </c>
      <c r="L196" s="20" t="s">
        <v>78</v>
      </c>
    </row>
    <row r="197" spans="2:12" ht="15.75" customHeight="1" x14ac:dyDescent="0.25">
      <c r="B197" s="26"/>
      <c r="C197" s="24">
        <v>721270</v>
      </c>
      <c r="D197" s="20" t="str">
        <f t="array" ref="D197">INDEX('БД КО'!$B$2:$F$338,MATCH('БД ТРТ'!$C197,'БД КО'!$B$2:$B$338,0),2)</f>
        <v>TU901408024886</v>
      </c>
      <c r="E197" s="20" t="str">
        <f t="array" ref="E197">INDEX('БД КО'!$B$2:$F$338,MATCH('БД ТРТ'!$C197,'БД КО'!$B$2:$B$338,0),3)</f>
        <v>Aulica Top, Saeco</v>
      </c>
      <c r="F197" s="24" t="s">
        <v>568</v>
      </c>
      <c r="G197" s="24"/>
      <c r="H197" s="20" t="s">
        <v>569</v>
      </c>
      <c r="I197" s="20" t="s">
        <v>570</v>
      </c>
      <c r="J197" s="24" t="s">
        <v>571</v>
      </c>
      <c r="K197" s="24" t="s">
        <v>572</v>
      </c>
      <c r="L197" s="24" t="s">
        <v>62</v>
      </c>
    </row>
    <row r="198" spans="2:12" ht="15.75" hidden="1" customHeight="1" x14ac:dyDescent="0.25">
      <c r="B198" s="19"/>
      <c r="C198" s="20">
        <v>53701</v>
      </c>
      <c r="D198" s="20" t="str">
        <f t="array" ref="D198">INDEX('БД КО'!$B$2:$F$338,MATCH('БД ТРТ'!$C198,'БД КО'!$B$2:$B$338,0),2)</f>
        <v>TW901146600811</v>
      </c>
      <c r="E198" s="20" t="str">
        <f t="array" ref="E198">INDEX('БД КО'!$B$2:$F$338,MATCH('БД ТРТ'!$C198,'БД КО'!$B$2:$B$338,0),3)</f>
        <v>Trevi Chiara, Spidem</v>
      </c>
      <c r="F198" s="20" t="s">
        <v>560</v>
      </c>
      <c r="G198" s="20"/>
      <c r="H198" s="20" t="s">
        <v>35</v>
      </c>
      <c r="I198" s="20" t="s">
        <v>53</v>
      </c>
      <c r="J198" s="20" t="s">
        <v>365</v>
      </c>
      <c r="K198" s="20" t="s">
        <v>561</v>
      </c>
      <c r="L198" s="20" t="s">
        <v>97</v>
      </c>
    </row>
    <row r="199" spans="2:12" ht="15.75" hidden="1" customHeight="1" x14ac:dyDescent="0.25">
      <c r="B199" s="19"/>
      <c r="C199" s="20">
        <v>505</v>
      </c>
      <c r="D199" s="20" t="str">
        <f t="array" ref="D199">INDEX('БД КО'!$B$2:$F$338,MATCH('БД ТРТ'!$C199,'БД КО'!$B$2:$B$338,0),2)</f>
        <v>9009SR40042232</v>
      </c>
      <c r="E199" s="20" t="str">
        <f t="array" ref="E199">INDEX('БД КО'!$B$2:$F$338,MATCH('БД ТРТ'!$C199,'БД КО'!$B$2:$B$338,0),3)</f>
        <v>Trevi Chiara, Spidem</v>
      </c>
      <c r="F199" s="20" t="s">
        <v>560</v>
      </c>
      <c r="G199" s="20"/>
      <c r="H199" s="20" t="s">
        <v>35</v>
      </c>
      <c r="I199" s="20" t="s">
        <v>53</v>
      </c>
      <c r="J199" s="20" t="s">
        <v>573</v>
      </c>
      <c r="K199" s="20" t="s">
        <v>561</v>
      </c>
      <c r="L199" s="20" t="s">
        <v>97</v>
      </c>
    </row>
    <row r="200" spans="2:12" ht="15.75" hidden="1" customHeight="1" x14ac:dyDescent="0.25">
      <c r="B200" s="19"/>
      <c r="C200" s="20">
        <v>109</v>
      </c>
      <c r="D200" s="20" t="str">
        <f t="array" ref="D200">INDEX('БД КО'!$B$2:$F$338,MATCH('БД ТРТ'!$C200,'БД КО'!$B$2:$B$338,0),2)</f>
        <v>F9054210/3 W0-16100</v>
      </c>
      <c r="E200" s="20" t="str">
        <f t="array" ref="E200">INDEX('БД КО'!$B$2:$F$338,MATCH('БД ТРТ'!$C200,'БД КО'!$B$2:$B$338,0),3)</f>
        <v>Krups</v>
      </c>
      <c r="F200" s="20" t="s">
        <v>560</v>
      </c>
      <c r="G200" s="20"/>
      <c r="H200" s="20" t="s">
        <v>35</v>
      </c>
      <c r="I200" s="20" t="s">
        <v>53</v>
      </c>
      <c r="J200" s="20" t="s">
        <v>349</v>
      </c>
      <c r="K200" s="20" t="s">
        <v>561</v>
      </c>
      <c r="L200" s="20" t="s">
        <v>97</v>
      </c>
    </row>
    <row r="201" spans="2:12" ht="15.75" hidden="1" customHeight="1" x14ac:dyDescent="0.25">
      <c r="B201" s="19"/>
      <c r="C201" s="20">
        <v>88</v>
      </c>
      <c r="D201" s="20" t="str">
        <f t="array" ref="D201">INDEX('БД КО'!$B$2:$F$338,MATCH('БД ТРТ'!$C201,'БД КО'!$B$2:$B$338,0),2)</f>
        <v>9008SR40106229</v>
      </c>
      <c r="E201" s="20" t="str">
        <f t="array" ref="E201">INDEX('БД КО'!$B$2:$F$338,MATCH('БД ТРТ'!$C201,'БД КО'!$B$2:$B$338,0),3)</f>
        <v>Trevi Chiara, Spidem</v>
      </c>
      <c r="F201" s="20" t="s">
        <v>560</v>
      </c>
      <c r="G201" s="20"/>
      <c r="H201" s="20" t="s">
        <v>35</v>
      </c>
      <c r="I201" s="20" t="s">
        <v>53</v>
      </c>
      <c r="J201" s="20" t="s">
        <v>574</v>
      </c>
      <c r="K201" s="20" t="s">
        <v>561</v>
      </c>
      <c r="L201" s="20" t="s">
        <v>97</v>
      </c>
    </row>
    <row r="202" spans="2:12" ht="15.75" customHeight="1" x14ac:dyDescent="0.25">
      <c r="B202" s="19"/>
      <c r="C202" s="20">
        <v>193</v>
      </c>
      <c r="D202" s="20" t="str">
        <f t="array" ref="D202">INDEX('БД КО'!$B$2:$F$338,MATCH('БД ТРТ'!$C202,'БД КО'!$B$2:$B$338,0),2)</f>
        <v>-</v>
      </c>
      <c r="E202" s="20" t="str">
        <f t="array" ref="E202">INDEX('БД КО'!$B$2:$F$338,MATCH('БД ТРТ'!$C202,'БД КО'!$B$2:$B$338,0),3)</f>
        <v>Magic de Luxe, Saeco</v>
      </c>
      <c r="F202" s="20" t="s">
        <v>575</v>
      </c>
      <c r="G202" s="20"/>
      <c r="H202" s="20" t="s">
        <v>307</v>
      </c>
      <c r="I202" s="20" t="s">
        <v>308</v>
      </c>
      <c r="J202" s="20" t="s">
        <v>576</v>
      </c>
      <c r="K202" s="20" t="s">
        <v>577</v>
      </c>
      <c r="L202" s="20" t="s">
        <v>62</v>
      </c>
    </row>
    <row r="203" spans="2:12" ht="15.75" hidden="1" customHeight="1" x14ac:dyDescent="0.25">
      <c r="B203" s="19"/>
      <c r="C203" s="20">
        <v>5</v>
      </c>
      <c r="D203" s="20">
        <f t="array" ref="D203">INDEX('БД КО'!$B$2:$F$338,MATCH('БД ТРТ'!$C203,'БД КО'!$B$2:$B$338,0),2)</f>
        <v>20004012883</v>
      </c>
      <c r="E203" s="20" t="str">
        <f t="array" ref="E203">INDEX('БД КО'!$B$2:$F$338,MATCH('БД ТРТ'!$C203,'БД КО'!$B$2:$B$338,0),3)</f>
        <v>Vienna de Luxe</v>
      </c>
      <c r="F203" s="20" t="s">
        <v>560</v>
      </c>
      <c r="G203" s="20"/>
      <c r="H203" s="20" t="s">
        <v>35</v>
      </c>
      <c r="I203" s="20" t="s">
        <v>53</v>
      </c>
      <c r="J203" s="20" t="s">
        <v>578</v>
      </c>
      <c r="K203" s="20" t="s">
        <v>561</v>
      </c>
      <c r="L203" s="20" t="s">
        <v>97</v>
      </c>
    </row>
    <row r="204" spans="2:12" ht="15.75" hidden="1" customHeight="1" x14ac:dyDescent="0.25">
      <c r="B204" s="19"/>
      <c r="C204" s="20">
        <v>258</v>
      </c>
      <c r="D204" s="20" t="str">
        <f t="array" ref="D204">INDEX('БД КО'!$B$2:$F$338,MATCH('БД ТРТ'!$C204,'БД КО'!$B$2:$B$338,0),2)</f>
        <v>9005MO40005475</v>
      </c>
      <c r="E204" s="20" t="str">
        <f t="array" ref="E204">INDEX('БД КО'!$B$2:$F$338,MATCH('БД ТРТ'!$C204,'БД КО'!$B$2:$B$338,0),3)</f>
        <v>Moulinex</v>
      </c>
      <c r="F204" s="20" t="s">
        <v>114</v>
      </c>
      <c r="G204" s="20" t="s">
        <v>115</v>
      </c>
      <c r="H204" s="20" t="s">
        <v>35</v>
      </c>
      <c r="I204" s="20" t="s">
        <v>53</v>
      </c>
      <c r="J204" s="20" t="s">
        <v>116</v>
      </c>
      <c r="K204" s="20" t="s">
        <v>117</v>
      </c>
      <c r="L204" s="20" t="s">
        <v>78</v>
      </c>
    </row>
    <row r="205" spans="2:12" ht="15.75" customHeight="1" x14ac:dyDescent="0.25">
      <c r="B205" s="19"/>
      <c r="C205" s="20">
        <v>213</v>
      </c>
      <c r="D205" s="20" t="str">
        <f t="array" ref="D205">INDEX('БД КО'!$B$2:$F$338,MATCH('БД ТРТ'!$C205,'БД КО'!$B$2:$B$338,0),2)</f>
        <v>A67193</v>
      </c>
      <c r="E205" s="20" t="str">
        <f t="array" ref="E205">INDEX('БД КО'!$B$2:$F$338,MATCH('БД ТРТ'!$C205,'БД КО'!$B$2:$B$338,0),3)</f>
        <v>Solis Master 5000</v>
      </c>
      <c r="F205" s="20" t="s">
        <v>579</v>
      </c>
      <c r="G205" s="20"/>
      <c r="H205" s="20" t="s">
        <v>107</v>
      </c>
      <c r="I205" s="20" t="s">
        <v>108</v>
      </c>
      <c r="J205" s="20" t="s">
        <v>580</v>
      </c>
      <c r="K205" s="20" t="s">
        <v>432</v>
      </c>
      <c r="L205" s="20" t="s">
        <v>62</v>
      </c>
    </row>
    <row r="206" spans="2:12" ht="15.75" hidden="1" customHeight="1" x14ac:dyDescent="0.25">
      <c r="B206" s="19"/>
      <c r="C206" s="20">
        <v>95</v>
      </c>
      <c r="D206" s="20">
        <f t="array" ref="D206">INDEX('БД КО'!$B$2:$F$338,MATCH('БД ТРТ'!$C206,'БД КО'!$B$2:$B$338,0),2)</f>
        <v>524212</v>
      </c>
      <c r="E206" s="20" t="str">
        <f t="array" ref="E206">INDEX('БД КО'!$B$2:$F$338,MATCH('БД ТРТ'!$C206,'БД КО'!$B$2:$B$338,0),3)</f>
        <v>Magic de Luxe, Saeco</v>
      </c>
      <c r="F206" s="20" t="s">
        <v>581</v>
      </c>
      <c r="G206" s="20"/>
      <c r="H206" s="20" t="s">
        <v>35</v>
      </c>
      <c r="I206" s="20" t="s">
        <v>53</v>
      </c>
      <c r="J206" s="23" t="s">
        <v>582</v>
      </c>
      <c r="K206" s="20" t="s">
        <v>583</v>
      </c>
      <c r="L206" s="20" t="s">
        <v>97</v>
      </c>
    </row>
    <row r="207" spans="2:12" ht="15.75" hidden="1" customHeight="1" x14ac:dyDescent="0.25">
      <c r="B207" s="19"/>
      <c r="C207" s="20">
        <v>248</v>
      </c>
      <c r="D207" s="20">
        <f t="array" ref="D207">INDEX('БД КО'!$B$2:$F$338,MATCH('БД ТРТ'!$C207,'БД КО'!$B$2:$B$338,0),2)</f>
        <v>0</v>
      </c>
      <c r="E207" s="20" t="str">
        <f t="array" ref="E207">INDEX('БД КО'!$B$2:$F$338,MATCH('БД ТРТ'!$C207,'БД КО'!$B$2:$B$338,0),3)</f>
        <v>Royal Office, Saeco</v>
      </c>
      <c r="F207" s="20" t="s">
        <v>584</v>
      </c>
      <c r="G207" s="20" t="s">
        <v>99</v>
      </c>
      <c r="H207" s="20" t="s">
        <v>35</v>
      </c>
      <c r="I207" s="20" t="s">
        <v>53</v>
      </c>
      <c r="J207" s="20" t="s">
        <v>585</v>
      </c>
      <c r="K207" s="20" t="s">
        <v>586</v>
      </c>
      <c r="L207" s="20" t="s">
        <v>78</v>
      </c>
    </row>
    <row r="208" spans="2:12" ht="15.75" customHeight="1" x14ac:dyDescent="0.25">
      <c r="B208" s="19"/>
      <c r="C208" s="20">
        <v>93</v>
      </c>
      <c r="D208" s="20">
        <f t="array" ref="D208">INDEX('БД КО'!$B$2:$F$338,MATCH('БД ТРТ'!$C208,'БД КО'!$B$2:$B$338,0),2)</f>
        <v>5277</v>
      </c>
      <c r="E208" s="20" t="str">
        <f t="array" ref="E208">INDEX('БД КО'!$B$2:$F$338,MATCH('БД ТРТ'!$C208,'БД КО'!$B$2:$B$338,0),3)</f>
        <v>Stratos</v>
      </c>
      <c r="F208" s="20" t="s">
        <v>84</v>
      </c>
      <c r="G208" s="20"/>
      <c r="H208" s="20" t="s">
        <v>58</v>
      </c>
      <c r="I208" s="20" t="s">
        <v>155</v>
      </c>
      <c r="J208" s="20" t="s">
        <v>587</v>
      </c>
      <c r="K208" s="20" t="s">
        <v>588</v>
      </c>
      <c r="L208" s="20" t="s">
        <v>62</v>
      </c>
    </row>
    <row r="209" spans="2:12" ht="15.75" hidden="1" customHeight="1" x14ac:dyDescent="0.25">
      <c r="B209" s="19"/>
      <c r="C209" s="20">
        <v>52</v>
      </c>
      <c r="D209" s="20">
        <f t="array" ref="D209">INDEX('БД КО'!$B$2:$F$338,MATCH('БД ТРТ'!$C209,'БД КО'!$B$2:$B$338,0),2)</f>
        <v>452312</v>
      </c>
      <c r="E209" s="20" t="str">
        <f t="array" ref="E209">INDEX('БД КО'!$B$2:$F$338,MATCH('БД ТРТ'!$C209,'БД КО'!$B$2:$B$338,0),3)</f>
        <v>Magic de Luxe, Saeco</v>
      </c>
      <c r="F209" s="20" t="s">
        <v>589</v>
      </c>
      <c r="G209" s="20"/>
      <c r="H209" s="20" t="s">
        <v>35</v>
      </c>
      <c r="I209" s="20" t="s">
        <v>53</v>
      </c>
      <c r="J209" s="20" t="s">
        <v>590</v>
      </c>
      <c r="K209" s="20" t="s">
        <v>90</v>
      </c>
      <c r="L209" s="20" t="s">
        <v>97</v>
      </c>
    </row>
    <row r="210" spans="2:12" ht="15.75" customHeight="1" x14ac:dyDescent="0.25">
      <c r="B210" s="19"/>
      <c r="C210" s="20">
        <v>305</v>
      </c>
      <c r="D210" s="20" t="str">
        <f t="array" ref="D210">INDEX('БД КО'!$B$2:$F$338,MATCH('БД ТРТ'!$C210,'БД КО'!$B$2:$B$338,0),2)</f>
        <v>F9054297/3WO-20070</v>
      </c>
      <c r="E210" s="20" t="str">
        <f t="array" ref="E210">INDEX('БД КО'!$B$2:$F$338,MATCH('БД ТРТ'!$C210,'БД КО'!$B$2:$B$338,0),3)</f>
        <v>Krups</v>
      </c>
      <c r="F210" s="20" t="s">
        <v>591</v>
      </c>
      <c r="G210" s="20"/>
      <c r="H210" s="20" t="s">
        <v>569</v>
      </c>
      <c r="I210" s="20" t="s">
        <v>592</v>
      </c>
      <c r="J210" s="20" t="s">
        <v>593</v>
      </c>
      <c r="K210" s="20" t="s">
        <v>594</v>
      </c>
      <c r="L210" s="20" t="s">
        <v>62</v>
      </c>
    </row>
    <row r="211" spans="2:12" ht="15.75" hidden="1" customHeight="1" x14ac:dyDescent="0.25">
      <c r="B211" s="19"/>
      <c r="C211" s="20">
        <v>295</v>
      </c>
      <c r="D211" s="20" t="str">
        <f t="array" ref="D211">INDEX('БД КО'!$B$2:$F$338,MATCH('БД ТРТ'!$C211,'БД КО'!$B$2:$B$338,0),2)</f>
        <v>F9054210/WO-03041/45606</v>
      </c>
      <c r="E211" s="20" t="str">
        <f t="array" ref="E211">INDEX('БД КО'!$B$2:$F$338,MATCH('БД ТРТ'!$C211,'БД КО'!$B$2:$B$338,0),3)</f>
        <v>Krups</v>
      </c>
      <c r="F211" s="20" t="s">
        <v>149</v>
      </c>
      <c r="G211" s="20"/>
      <c r="H211" s="20" t="s">
        <v>35</v>
      </c>
      <c r="I211" s="20" t="s">
        <v>53</v>
      </c>
      <c r="J211" s="20" t="s">
        <v>595</v>
      </c>
      <c r="K211" s="20" t="s">
        <v>596</v>
      </c>
      <c r="L211" s="20" t="s">
        <v>97</v>
      </c>
    </row>
    <row r="212" spans="2:12" ht="15.75" customHeight="1" x14ac:dyDescent="0.25">
      <c r="B212" s="19"/>
      <c r="C212" s="20">
        <v>50310</v>
      </c>
      <c r="D212" s="20" t="str">
        <f t="array" ref="D212">INDEX('БД КО'!$B$2:$F$338,MATCH('БД ТРТ'!$C212,'БД КО'!$B$2:$B$338,0),2)</f>
        <v>TV901104009640</v>
      </c>
      <c r="E212" s="20" t="str">
        <f t="array" ref="E212">INDEX('БД КО'!$B$2:$F$338,MATCH('БД ТРТ'!$C212,'БД КО'!$B$2:$B$338,0),3)</f>
        <v>Royal Professional, Saeco</v>
      </c>
      <c r="F212" s="20" t="s">
        <v>597</v>
      </c>
      <c r="G212" s="20"/>
      <c r="H212" s="20" t="s">
        <v>307</v>
      </c>
      <c r="I212" s="20" t="s">
        <v>598</v>
      </c>
      <c r="J212" s="20" t="s">
        <v>599</v>
      </c>
      <c r="K212" s="20" t="s">
        <v>310</v>
      </c>
      <c r="L212" s="20" t="s">
        <v>62</v>
      </c>
    </row>
    <row r="213" spans="2:12" ht="15.75" hidden="1" customHeight="1" x14ac:dyDescent="0.25">
      <c r="B213" s="19"/>
      <c r="C213" s="20">
        <v>224</v>
      </c>
      <c r="D213" s="20">
        <f t="array" ref="D213">INDEX('БД КО'!$B$2:$F$338,MATCH('БД ТРТ'!$C213,'БД КО'!$B$2:$B$338,0),2)</f>
        <v>0</v>
      </c>
      <c r="E213" s="20" t="str">
        <f t="array" ref="E213">INDEX('БД КО'!$B$2:$F$338,MATCH('БД ТРТ'!$C213,'БД КО'!$B$2:$B$338,0),3)</f>
        <v>Magic de Luxe, Saeco</v>
      </c>
      <c r="F213" s="20" t="s">
        <v>600</v>
      </c>
      <c r="G213" s="20" t="s">
        <v>174</v>
      </c>
      <c r="H213" s="20" t="s">
        <v>35</v>
      </c>
      <c r="I213" s="20" t="s">
        <v>53</v>
      </c>
      <c r="J213" s="20" t="s">
        <v>601</v>
      </c>
      <c r="K213" s="20" t="s">
        <v>602</v>
      </c>
      <c r="L213" s="20" t="s">
        <v>78</v>
      </c>
    </row>
    <row r="214" spans="2:12" ht="15.75" customHeight="1" x14ac:dyDescent="0.25">
      <c r="B214" s="19"/>
      <c r="C214" s="20">
        <v>388</v>
      </c>
      <c r="D214" s="20">
        <f t="array" ref="D214">INDEX('БД КО'!$B$2:$F$338,MATCH('БД ТРТ'!$C214,'БД КО'!$B$2:$B$338,0),2)</f>
        <v>299241</v>
      </c>
      <c r="E214" s="20" t="str">
        <f t="array" ref="E214">INDEX('БД КО'!$B$2:$F$338,MATCH('БД ТРТ'!$C214,'БД КО'!$B$2:$B$338,0),3)</f>
        <v>Magic de Luxe, Saeco</v>
      </c>
      <c r="F214" s="20" t="s">
        <v>597</v>
      </c>
      <c r="G214" s="20"/>
      <c r="H214" s="20" t="s">
        <v>307</v>
      </c>
      <c r="I214" s="20" t="s">
        <v>598</v>
      </c>
      <c r="J214" s="20" t="s">
        <v>599</v>
      </c>
      <c r="K214" s="20" t="s">
        <v>310</v>
      </c>
      <c r="L214" s="20" t="s">
        <v>62</v>
      </c>
    </row>
    <row r="215" spans="2:12" ht="15.75" customHeight="1" x14ac:dyDescent="0.25">
      <c r="B215" s="19"/>
      <c r="C215" s="20">
        <v>438</v>
      </c>
      <c r="D215" s="20">
        <f t="array" ref="D215">INDEX('БД КО'!$B$2:$F$338,MATCH('БД ТРТ'!$C215,'БД КО'!$B$2:$B$338,0),2)</f>
        <v>302563</v>
      </c>
      <c r="E215" s="20" t="str">
        <f t="array" ref="E215">INDEX('БД КО'!$B$2:$F$338,MATCH('БД ТРТ'!$C215,'БД КО'!$B$2:$B$338,0),3)</f>
        <v>Royal Digital, Saeco</v>
      </c>
      <c r="F215" s="20" t="s">
        <v>603</v>
      </c>
      <c r="G215" s="20"/>
      <c r="H215" s="20" t="s">
        <v>569</v>
      </c>
      <c r="I215" s="20" t="s">
        <v>604</v>
      </c>
      <c r="J215" s="20" t="s">
        <v>605</v>
      </c>
      <c r="K215" s="20" t="s">
        <v>594</v>
      </c>
      <c r="L215" s="20" t="s">
        <v>62</v>
      </c>
    </row>
    <row r="216" spans="2:12" ht="15.75" customHeight="1" x14ac:dyDescent="0.25">
      <c r="B216" s="19"/>
      <c r="C216" s="20">
        <v>69</v>
      </c>
      <c r="D216" s="20">
        <f t="array" ref="D216">INDEX('БД КО'!$B$2:$F$338,MATCH('БД ТРТ'!$C216,'БД КО'!$B$2:$B$338,0),2)</f>
        <v>246727</v>
      </c>
      <c r="E216" s="20" t="str">
        <f t="array" ref="E216">INDEX('БД КО'!$B$2:$F$338,MATCH('БД ТРТ'!$C216,'БД КО'!$B$2:$B$338,0),3)</f>
        <v>Magic de Luxe, Saeco</v>
      </c>
      <c r="F216" s="20" t="s">
        <v>606</v>
      </c>
      <c r="G216" s="20"/>
      <c r="H216" s="20" t="s">
        <v>569</v>
      </c>
      <c r="I216" s="20" t="s">
        <v>607</v>
      </c>
      <c r="J216" s="20" t="s">
        <v>608</v>
      </c>
      <c r="K216" s="20" t="s">
        <v>609</v>
      </c>
      <c r="L216" s="20" t="s">
        <v>62</v>
      </c>
    </row>
    <row r="217" spans="2:12" ht="15.75" customHeight="1" x14ac:dyDescent="0.25">
      <c r="B217" s="19"/>
      <c r="C217" s="20">
        <v>49</v>
      </c>
      <c r="D217" s="20" t="str">
        <f t="array" ref="D217">INDEX('БД КО'!$B$2:$F$338,MATCH('БД ТРТ'!$C217,'БД КО'!$B$2:$B$338,0),2)</f>
        <v>TC55001/01FD 7905</v>
      </c>
      <c r="E217" s="20" t="str">
        <f t="array" ref="E217">INDEX('БД КО'!$B$2:$F$338,MATCH('БД ТРТ'!$C217,'БД КО'!$B$2:$B$338,0),3)</f>
        <v>Siemens</v>
      </c>
      <c r="F217" s="20" t="s">
        <v>610</v>
      </c>
      <c r="G217" s="20"/>
      <c r="H217" s="20" t="s">
        <v>58</v>
      </c>
      <c r="I217" s="20" t="s">
        <v>452</v>
      </c>
      <c r="J217" s="20" t="s">
        <v>611</v>
      </c>
      <c r="K217" s="20" t="s">
        <v>612</v>
      </c>
      <c r="L217" s="20" t="s">
        <v>62</v>
      </c>
    </row>
    <row r="218" spans="2:12" ht="15.75" customHeight="1" x14ac:dyDescent="0.25">
      <c r="B218" s="19"/>
      <c r="C218" s="20">
        <v>387</v>
      </c>
      <c r="D218" s="20">
        <f t="array" ref="D218">INDEX('БД КО'!$B$2:$F$338,MATCH('БД ТРТ'!$C218,'БД КО'!$B$2:$B$338,0),2)</f>
        <v>31290</v>
      </c>
      <c r="E218" s="20" t="str">
        <f t="array" ref="E218">INDEX('БД КО'!$B$2:$F$338,MATCH('БД ТРТ'!$C218,'БД КО'!$B$2:$B$338,0),3)</f>
        <v>Stratos</v>
      </c>
      <c r="F218" s="20" t="s">
        <v>84</v>
      </c>
      <c r="G218" s="20"/>
      <c r="H218" s="20" t="s">
        <v>58</v>
      </c>
      <c r="I218" s="20" t="s">
        <v>613</v>
      </c>
      <c r="J218" s="20" t="s">
        <v>614</v>
      </c>
      <c r="K218" s="20" t="s">
        <v>615</v>
      </c>
      <c r="L218" s="20" t="s">
        <v>62</v>
      </c>
    </row>
    <row r="219" spans="2:12" ht="15.75" hidden="1" customHeight="1" x14ac:dyDescent="0.25">
      <c r="B219" s="19"/>
      <c r="C219" s="20">
        <v>210</v>
      </c>
      <c r="D219" s="20">
        <f t="array" ref="D219">INDEX('БД КО'!$B$2:$F$338,MATCH('БД ТРТ'!$C219,'БД КО'!$B$2:$B$338,0),2)</f>
        <v>0</v>
      </c>
      <c r="E219" s="20" t="str">
        <f t="array" ref="E219">INDEX('БД КО'!$B$2:$F$338,MATCH('БД ТРТ'!$C219,'БД КО'!$B$2:$B$338,0),3)</f>
        <v>Magic de Luxe, Saeco</v>
      </c>
      <c r="F219" s="20" t="s">
        <v>616</v>
      </c>
      <c r="G219" s="20" t="s">
        <v>75</v>
      </c>
      <c r="H219" s="20" t="s">
        <v>35</v>
      </c>
      <c r="I219" s="20" t="s">
        <v>53</v>
      </c>
      <c r="J219" s="20" t="s">
        <v>601</v>
      </c>
      <c r="K219" s="20" t="s">
        <v>617</v>
      </c>
      <c r="L219" s="20" t="s">
        <v>78</v>
      </c>
    </row>
    <row r="220" spans="2:12" ht="15.75" customHeight="1" x14ac:dyDescent="0.25">
      <c r="B220" s="19"/>
      <c r="C220" s="20">
        <v>17</v>
      </c>
      <c r="D220" s="20" t="str">
        <f t="array" ref="D220">INDEX('БД КО'!$B$2:$F$338,MATCH('БД ТРТ'!$C220,'БД КО'!$B$2:$B$338,0),2)</f>
        <v>TC55002/02 FD 8107 041791</v>
      </c>
      <c r="E220" s="20" t="str">
        <f t="array" ref="E220">INDEX('БД КО'!$B$2:$F$338,MATCH('БД ТРТ'!$C220,'БД КО'!$B$2:$B$338,0),3)</f>
        <v>Siemens</v>
      </c>
      <c r="F220" s="20" t="s">
        <v>84</v>
      </c>
      <c r="G220" s="20"/>
      <c r="H220" s="20" t="s">
        <v>107</v>
      </c>
      <c r="I220" s="20" t="s">
        <v>459</v>
      </c>
      <c r="J220" s="20" t="s">
        <v>618</v>
      </c>
      <c r="K220" s="20" t="s">
        <v>619</v>
      </c>
      <c r="L220" s="20" t="s">
        <v>62</v>
      </c>
    </row>
    <row r="221" spans="2:12" ht="15.75" hidden="1" customHeight="1" x14ac:dyDescent="0.25">
      <c r="B221" s="19"/>
      <c r="C221" s="20">
        <v>208</v>
      </c>
      <c r="D221" s="20">
        <f t="array" ref="D221">INDEX('БД КО'!$B$2:$F$338,MATCH('БД ТРТ'!$C221,'БД КО'!$B$2:$B$338,0),2)</f>
        <v>232522</v>
      </c>
      <c r="E221" s="20" t="str">
        <f t="array" ref="E221">INDEX('БД КО'!$B$2:$F$338,MATCH('БД ТРТ'!$C221,'БД КО'!$B$2:$B$338,0),3)</f>
        <v>Magic de Luxe, Saeco</v>
      </c>
      <c r="F221" s="20" t="s">
        <v>620</v>
      </c>
      <c r="G221" s="20" t="s">
        <v>75</v>
      </c>
      <c r="H221" s="20" t="s">
        <v>35</v>
      </c>
      <c r="I221" s="20" t="s">
        <v>53</v>
      </c>
      <c r="J221" s="20" t="s">
        <v>621</v>
      </c>
      <c r="K221" s="20" t="s">
        <v>622</v>
      </c>
      <c r="L221" s="20" t="s">
        <v>78</v>
      </c>
    </row>
    <row r="222" spans="2:12" ht="15.75" hidden="1" customHeight="1" x14ac:dyDescent="0.25">
      <c r="B222" s="19"/>
      <c r="C222" s="20">
        <v>908</v>
      </c>
      <c r="D222" s="20" t="str">
        <f t="array" ref="D222">INDEX('БД КО'!$B$2:$F$338,MATCH('БД ТРТ'!$C222,'БД КО'!$B$2:$B$338,0),2)</f>
        <v>9001MM40707136</v>
      </c>
      <c r="E222" s="20" t="str">
        <f t="array" ref="E222">INDEX('БД КО'!$B$2:$F$338,MATCH('БД ТРТ'!$C222,'БД КО'!$B$2:$B$338,0),3)</f>
        <v>Magic de Luxe Redesigne, Saeco</v>
      </c>
      <c r="F222" s="20" t="s">
        <v>84</v>
      </c>
      <c r="G222" s="20"/>
      <c r="H222" s="20" t="s">
        <v>35</v>
      </c>
      <c r="I222" s="20" t="s">
        <v>53</v>
      </c>
      <c r="J222" s="20" t="s">
        <v>623</v>
      </c>
      <c r="K222" s="20" t="s">
        <v>624</v>
      </c>
      <c r="L222" s="20" t="s">
        <v>97</v>
      </c>
    </row>
    <row r="223" spans="2:12" ht="15.75" hidden="1" customHeight="1" x14ac:dyDescent="0.25">
      <c r="B223" s="19"/>
      <c r="C223" s="20">
        <v>56684</v>
      </c>
      <c r="D223" s="20" t="str">
        <f t="array" ref="D223">INDEX('БД КО'!$B$2:$F$338,MATCH('БД ТРТ'!$C223,'БД КО'!$B$2:$B$338,0),2)</f>
        <v>TV901246075104</v>
      </c>
      <c r="E223" s="20" t="str">
        <f t="array" ref="E223">INDEX('БД КО'!$B$2:$F$338,MATCH('БД ТРТ'!$C223,'БД КО'!$B$2:$B$338,0),3)</f>
        <v>Royal Office, Saeco</v>
      </c>
      <c r="F223" s="20" t="s">
        <v>625</v>
      </c>
      <c r="G223" s="20"/>
      <c r="H223" s="20" t="s">
        <v>35</v>
      </c>
      <c r="I223" s="20" t="s">
        <v>53</v>
      </c>
      <c r="J223" s="20" t="s">
        <v>626</v>
      </c>
      <c r="K223" s="20" t="s">
        <v>627</v>
      </c>
      <c r="L223" s="20" t="s">
        <v>97</v>
      </c>
    </row>
    <row r="224" spans="2:12" ht="15.75" hidden="1" customHeight="1" x14ac:dyDescent="0.25">
      <c r="B224" s="19"/>
      <c r="C224" s="20">
        <v>654058</v>
      </c>
      <c r="D224" s="20" t="str">
        <f t="array" ref="D224">INDEX('БД КО'!$B$2:$F$338,MATCH('БД ТРТ'!$C224,'БД КО'!$B$2:$B$338,0),2)</f>
        <v>TU901314057214</v>
      </c>
      <c r="E224" s="20" t="str">
        <f t="array" ref="E224">INDEX('БД КО'!$B$2:$F$338,MATCH('БД ТРТ'!$C224,'БД КО'!$B$2:$B$338,0),3)</f>
        <v>Royal Office, Saeco</v>
      </c>
      <c r="F224" s="20" t="s">
        <v>628</v>
      </c>
      <c r="G224" s="20"/>
      <c r="H224" s="20" t="s">
        <v>35</v>
      </c>
      <c r="I224" s="20" t="s">
        <v>53</v>
      </c>
      <c r="J224" s="20" t="s">
        <v>629</v>
      </c>
      <c r="K224" s="20" t="s">
        <v>630</v>
      </c>
      <c r="L224" s="20" t="s">
        <v>97</v>
      </c>
    </row>
    <row r="225" spans="2:12" ht="15.75" hidden="1" customHeight="1" x14ac:dyDescent="0.25">
      <c r="B225" s="19"/>
      <c r="C225" s="20">
        <v>199</v>
      </c>
      <c r="D225" s="20">
        <f t="array" ref="D225">INDEX('БД КО'!$B$2:$F$338,MATCH('БД ТРТ'!$C225,'БД КО'!$B$2:$B$338,0),2)</f>
        <v>0</v>
      </c>
      <c r="E225" s="20" t="str">
        <f t="array" ref="E225">INDEX('БД КО'!$B$2:$F$338,MATCH('БД ТРТ'!$C225,'БД КО'!$B$2:$B$338,0),3)</f>
        <v>Magic de Luxe, Saeco</v>
      </c>
      <c r="F225" s="20" t="s">
        <v>149</v>
      </c>
      <c r="G225" s="20" t="s">
        <v>99</v>
      </c>
      <c r="H225" s="20" t="s">
        <v>35</v>
      </c>
      <c r="I225" s="20" t="s">
        <v>53</v>
      </c>
      <c r="J225" s="20" t="s">
        <v>631</v>
      </c>
      <c r="K225" s="20" t="s">
        <v>272</v>
      </c>
      <c r="L225" s="20" t="s">
        <v>78</v>
      </c>
    </row>
    <row r="226" spans="2:12" ht="15.75" customHeight="1" x14ac:dyDescent="0.25">
      <c r="B226" s="19"/>
      <c r="C226" s="20">
        <v>498</v>
      </c>
      <c r="D226" s="20" t="str">
        <f t="array" ref="D226">INDEX('БД КО'!$B$2:$F$338,MATCH('БД ТРТ'!$C226,'БД КО'!$B$2:$B$338,0),2)</f>
        <v>TC55002/02 FD 8204 061607</v>
      </c>
      <c r="E226" s="20" t="str">
        <f t="array" ref="E226">INDEX('БД КО'!$B$2:$F$338,MATCH('БД ТРТ'!$C226,'БД КО'!$B$2:$B$338,0),3)</f>
        <v>Siemens</v>
      </c>
      <c r="F226" s="20" t="s">
        <v>632</v>
      </c>
      <c r="G226" s="20"/>
      <c r="H226" s="20" t="s">
        <v>107</v>
      </c>
      <c r="I226" s="20" t="s">
        <v>459</v>
      </c>
      <c r="J226" s="20" t="s">
        <v>633</v>
      </c>
      <c r="K226" s="20" t="s">
        <v>553</v>
      </c>
      <c r="L226" s="20" t="s">
        <v>62</v>
      </c>
    </row>
    <row r="227" spans="2:12" ht="15.75" customHeight="1" x14ac:dyDescent="0.25">
      <c r="B227" s="19"/>
      <c r="C227" s="20">
        <v>50482</v>
      </c>
      <c r="D227" s="20" t="str">
        <f t="array" ref="D227">INDEX('БД КО'!$B$2:$F$338,MATCH('БД ТРТ'!$C227,'БД КО'!$B$2:$B$338,0),2)</f>
        <v>TV90110400965</v>
      </c>
      <c r="E227" s="20" t="str">
        <f t="array" ref="E227">INDEX('БД КО'!$B$2:$F$338,MATCH('БД ТРТ'!$C227,'БД КО'!$B$2:$B$338,0),3)</f>
        <v>Royal Professional, Saeco</v>
      </c>
      <c r="F227" s="20" t="s">
        <v>634</v>
      </c>
      <c r="G227" s="20"/>
      <c r="H227" s="20" t="s">
        <v>635</v>
      </c>
      <c r="I227" s="20" t="s">
        <v>636</v>
      </c>
      <c r="J227" s="20" t="s">
        <v>637</v>
      </c>
      <c r="K227" s="20" t="s">
        <v>638</v>
      </c>
      <c r="L227" s="20" t="s">
        <v>62</v>
      </c>
    </row>
    <row r="228" spans="2:12" ht="15.75" hidden="1" customHeight="1" x14ac:dyDescent="0.25">
      <c r="B228" s="19"/>
      <c r="C228" s="20">
        <v>331</v>
      </c>
      <c r="D228" s="20" t="str">
        <f t="array" ref="D228">INDEX('БД КО'!$B$2:$F$338,MATCH('БД ТРТ'!$C228,'БД КО'!$B$2:$B$338,0),2)</f>
        <v>-</v>
      </c>
      <c r="E228" s="20" t="str">
        <f t="array" ref="E228">INDEX('БД КО'!$B$2:$F$338,MATCH('БД ТРТ'!$C228,'БД КО'!$B$2:$B$338,0),3)</f>
        <v>Royal Classic, Saeco</v>
      </c>
      <c r="F228" s="20" t="s">
        <v>628</v>
      </c>
      <c r="G228" s="20"/>
      <c r="H228" s="20" t="s">
        <v>35</v>
      </c>
      <c r="I228" s="20" t="s">
        <v>53</v>
      </c>
      <c r="J228" s="20" t="s">
        <v>639</v>
      </c>
      <c r="K228" s="20" t="s">
        <v>630</v>
      </c>
      <c r="L228" s="20" t="s">
        <v>97</v>
      </c>
    </row>
    <row r="229" spans="2:12" ht="15.75" customHeight="1" x14ac:dyDescent="0.25">
      <c r="B229" s="19"/>
      <c r="C229" s="20">
        <v>610</v>
      </c>
      <c r="D229" s="20">
        <f t="array" ref="D229">INDEX('БД КО'!$B$2:$F$338,MATCH('БД ТРТ'!$C229,'БД КО'!$B$2:$B$338,0),2)</f>
        <v>303647</v>
      </c>
      <c r="E229" s="20" t="str">
        <f t="array" ref="E229">INDEX('БД КО'!$B$2:$F$338,MATCH('БД ТРТ'!$C229,'БД КО'!$B$2:$B$338,0),3)</f>
        <v>Royal Digital, Saeco</v>
      </c>
      <c r="F229" s="20" t="s">
        <v>634</v>
      </c>
      <c r="G229" s="20"/>
      <c r="H229" s="20" t="s">
        <v>635</v>
      </c>
      <c r="I229" s="20" t="s">
        <v>636</v>
      </c>
      <c r="J229" s="20" t="s">
        <v>637</v>
      </c>
      <c r="K229" s="20" t="s">
        <v>638</v>
      </c>
      <c r="L229" s="20" t="s">
        <v>62</v>
      </c>
    </row>
    <row r="230" spans="2:12" ht="15.75" hidden="1" customHeight="1" x14ac:dyDescent="0.25">
      <c r="B230" s="19"/>
      <c r="C230" s="20">
        <v>184</v>
      </c>
      <c r="D230" s="20">
        <f t="array" ref="D230">INDEX('БД КО'!$B$2:$F$338,MATCH('БД ТРТ'!$C230,'БД КО'!$B$2:$B$338,0),2)</f>
        <v>0</v>
      </c>
      <c r="E230" s="20" t="str">
        <f t="array" ref="E230">INDEX('БД КО'!$B$2:$F$338,MATCH('БД ТРТ'!$C230,'БД КО'!$B$2:$B$338,0),3)</f>
        <v>Royal Office, Saeco</v>
      </c>
      <c r="F230" s="20" t="s">
        <v>84</v>
      </c>
      <c r="G230" s="20" t="s">
        <v>85</v>
      </c>
      <c r="H230" s="20" t="s">
        <v>35</v>
      </c>
      <c r="I230" s="20" t="s">
        <v>53</v>
      </c>
      <c r="J230" s="20" t="s">
        <v>640</v>
      </c>
      <c r="K230" s="20" t="s">
        <v>641</v>
      </c>
      <c r="L230" s="20" t="s">
        <v>78</v>
      </c>
    </row>
    <row r="231" spans="2:12" ht="15.75" customHeight="1" x14ac:dyDescent="0.25">
      <c r="B231" s="19"/>
      <c r="C231" s="20">
        <v>233</v>
      </c>
      <c r="D231" s="20">
        <f t="array" ref="D231">INDEX('БД КО'!$B$2:$F$338,MATCH('БД ТРТ'!$C231,'БД КО'!$B$2:$B$338,0),2)</f>
        <v>331514</v>
      </c>
      <c r="E231" s="20" t="str">
        <f t="array" ref="E231">INDEX('БД КО'!$B$2:$F$338,MATCH('БД ТРТ'!$C231,'БД КО'!$B$2:$B$338,0),3)</f>
        <v>Magic de Luxe, Saeco</v>
      </c>
      <c r="F231" s="20" t="s">
        <v>475</v>
      </c>
      <c r="G231" s="20"/>
      <c r="H231" s="20" t="s">
        <v>70</v>
      </c>
      <c r="I231" s="20" t="s">
        <v>642</v>
      </c>
      <c r="J231" s="20" t="s">
        <v>643</v>
      </c>
      <c r="K231" s="20" t="s">
        <v>644</v>
      </c>
      <c r="L231" s="20" t="s">
        <v>62</v>
      </c>
    </row>
    <row r="232" spans="2:12" ht="15.75" hidden="1" customHeight="1" x14ac:dyDescent="0.25">
      <c r="B232" s="19"/>
      <c r="C232" s="20">
        <v>181</v>
      </c>
      <c r="D232" s="20" t="str">
        <f t="array" ref="D232">INDEX('БД КО'!$B$2:$F$338,MATCH('БД ТРТ'!$C232,'БД КО'!$B$2:$B$338,0),2)</f>
        <v>TC55002/02 FD 8105 03625</v>
      </c>
      <c r="E232" s="20" t="str">
        <f t="array" ref="E232">INDEX('БД КО'!$B$2:$F$338,MATCH('БД ТРТ'!$C232,'БД КО'!$B$2:$B$338,0),3)</f>
        <v>Siemens</v>
      </c>
      <c r="F232" s="20" t="s">
        <v>149</v>
      </c>
      <c r="G232" s="20" t="s">
        <v>99</v>
      </c>
      <c r="H232" s="20" t="s">
        <v>35</v>
      </c>
      <c r="I232" s="20" t="s">
        <v>53</v>
      </c>
      <c r="J232" s="20" t="s">
        <v>645</v>
      </c>
      <c r="K232" s="20" t="s">
        <v>272</v>
      </c>
      <c r="L232" s="20" t="s">
        <v>78</v>
      </c>
    </row>
    <row r="233" spans="2:12" ht="15.75" customHeight="1" x14ac:dyDescent="0.25">
      <c r="B233" s="19"/>
      <c r="C233" s="20">
        <v>110</v>
      </c>
      <c r="D233" s="20" t="str">
        <f t="array" ref="D233">INDEX('БД КО'!$B$2:$F$338,MATCH('БД ТРТ'!$C233,'БД КО'!$B$2:$B$338,0),2)</f>
        <v>TC55002/02 FD 8202 05552</v>
      </c>
      <c r="E233" s="20" t="str">
        <f t="array" ref="E233">INDEX('БД КО'!$B$2:$F$338,MATCH('БД ТРТ'!$C233,'БД КО'!$B$2:$B$338,0),3)</f>
        <v>Siemens</v>
      </c>
      <c r="F233" s="20" t="s">
        <v>451</v>
      </c>
      <c r="G233" s="20"/>
      <c r="H233" s="20" t="s">
        <v>107</v>
      </c>
      <c r="I233" s="20" t="s">
        <v>459</v>
      </c>
      <c r="J233" s="20" t="s">
        <v>646</v>
      </c>
      <c r="K233" s="20" t="s">
        <v>505</v>
      </c>
      <c r="L233" s="20" t="s">
        <v>62</v>
      </c>
    </row>
    <row r="234" spans="2:12" ht="15.75" hidden="1" customHeight="1" x14ac:dyDescent="0.25">
      <c r="B234" s="19"/>
      <c r="C234" s="20">
        <v>176</v>
      </c>
      <c r="D234" s="20">
        <f t="array" ref="D234">INDEX('БД КО'!$B$2:$F$338,MATCH('БД ТРТ'!$C234,'БД КО'!$B$2:$B$338,0),2)</f>
        <v>313770</v>
      </c>
      <c r="E234" s="20" t="str">
        <f t="array" ref="E234">INDEX('БД КО'!$B$2:$F$338,MATCH('БД ТРТ'!$C234,'БД КО'!$B$2:$B$338,0),3)</f>
        <v>Royal Professional, Saeco</v>
      </c>
      <c r="F234" s="20" t="s">
        <v>647</v>
      </c>
      <c r="G234" s="20" t="s">
        <v>85</v>
      </c>
      <c r="H234" s="20" t="s">
        <v>35</v>
      </c>
      <c r="I234" s="20" t="s">
        <v>53</v>
      </c>
      <c r="J234" s="20" t="s">
        <v>648</v>
      </c>
      <c r="K234" s="20" t="s">
        <v>649</v>
      </c>
      <c r="L234" s="20" t="s">
        <v>78</v>
      </c>
    </row>
    <row r="235" spans="2:12" ht="15.75" customHeight="1" x14ac:dyDescent="0.25">
      <c r="B235" s="19"/>
      <c r="C235" s="20">
        <v>111</v>
      </c>
      <c r="D235" s="20" t="str">
        <f t="array" ref="D235">INDEX('БД КО'!$B$2:$F$338,MATCH('БД ТРТ'!$C235,'БД КО'!$B$2:$B$338,0),2)</f>
        <v>TC55002/02 FD 82211 078113</v>
      </c>
      <c r="E235" s="20" t="str">
        <f t="array" ref="E235">INDEX('БД КО'!$B$2:$F$338,MATCH('БД ТРТ'!$C235,'БД КО'!$B$2:$B$338,0),3)</f>
        <v>Siemens</v>
      </c>
      <c r="F235" s="20" t="s">
        <v>650</v>
      </c>
      <c r="G235" s="20"/>
      <c r="H235" s="20" t="s">
        <v>107</v>
      </c>
      <c r="I235" s="20" t="s">
        <v>459</v>
      </c>
      <c r="J235" s="20" t="s">
        <v>651</v>
      </c>
      <c r="K235" s="20" t="s">
        <v>652</v>
      </c>
      <c r="L235" s="20" t="s">
        <v>62</v>
      </c>
    </row>
    <row r="236" spans="2:12" ht="15.75" hidden="1" customHeight="1" x14ac:dyDescent="0.25">
      <c r="B236" s="19"/>
      <c r="C236" s="20">
        <v>174</v>
      </c>
      <c r="D236" s="20" t="str">
        <f t="array" ref="D236">INDEX('БД КО'!$B$2:$F$338,MATCH('БД ТРТ'!$C236,'БД КО'!$B$2:$B$338,0),2)</f>
        <v>TKA5502/02 FD 8116 046663</v>
      </c>
      <c r="E236" s="20" t="str">
        <f t="array" ref="E236">INDEX('БД КО'!$B$2:$F$338,MATCH('БД ТРТ'!$C236,'БД КО'!$B$2:$B$338,0),3)</f>
        <v>Bosh Solitaire</v>
      </c>
      <c r="F236" s="20" t="s">
        <v>653</v>
      </c>
      <c r="G236" s="20" t="s">
        <v>248</v>
      </c>
      <c r="H236" s="20" t="s">
        <v>35</v>
      </c>
      <c r="I236" s="20" t="s">
        <v>53</v>
      </c>
      <c r="J236" s="20" t="s">
        <v>654</v>
      </c>
      <c r="K236" s="20" t="s">
        <v>655</v>
      </c>
      <c r="L236" s="20" t="s">
        <v>78</v>
      </c>
    </row>
    <row r="237" spans="2:12" ht="15.75" hidden="1" customHeight="1" x14ac:dyDescent="0.25">
      <c r="B237" s="19"/>
      <c r="C237" s="20">
        <v>202</v>
      </c>
      <c r="D237" s="20" t="str">
        <f t="array" ref="D237">INDEX('БД КО'!$B$2:$F$338,MATCH('БД ТРТ'!$C237,'БД КО'!$B$2:$B$338,0),2)</f>
        <v>9004ROY0493620</v>
      </c>
      <c r="E237" s="20" t="str">
        <f t="array" ref="E237">INDEX('БД КО'!$B$2:$F$338,MATCH('БД ТРТ'!$C237,'БД КО'!$B$2:$B$338,0),3)</f>
        <v>Royal Classic, Saeco</v>
      </c>
      <c r="F237" s="20" t="s">
        <v>52</v>
      </c>
      <c r="G237" s="20"/>
      <c r="H237" s="20" t="s">
        <v>35</v>
      </c>
      <c r="I237" s="20" t="s">
        <v>53</v>
      </c>
      <c r="J237" s="20" t="s">
        <v>656</v>
      </c>
      <c r="K237" s="20" t="s">
        <v>630</v>
      </c>
      <c r="L237" s="20" t="s">
        <v>97</v>
      </c>
    </row>
    <row r="238" spans="2:12" ht="15.75" hidden="1" customHeight="1" x14ac:dyDescent="0.25">
      <c r="B238" s="19"/>
      <c r="C238" s="20">
        <v>170</v>
      </c>
      <c r="D238" s="20">
        <f t="array" ref="D238">INDEX('БД КО'!$B$2:$F$338,MATCH('БД ТРТ'!$C238,'БД КО'!$B$2:$B$338,0),2)</f>
        <v>4172</v>
      </c>
      <c r="E238" s="20" t="str">
        <f t="array" ref="E238">INDEX('БД КО'!$B$2:$F$338,MATCH('БД ТРТ'!$C238,'БД КО'!$B$2:$B$338,0),3)</f>
        <v>Stratos</v>
      </c>
      <c r="F238" s="20" t="s">
        <v>657</v>
      </c>
      <c r="G238" s="20" t="s">
        <v>248</v>
      </c>
      <c r="H238" s="20" t="s">
        <v>35</v>
      </c>
      <c r="I238" s="20" t="s">
        <v>53</v>
      </c>
      <c r="J238" s="20" t="s">
        <v>654</v>
      </c>
      <c r="K238" s="20" t="s">
        <v>658</v>
      </c>
      <c r="L238" s="20" t="s">
        <v>78</v>
      </c>
    </row>
    <row r="239" spans="2:12" ht="15.75" hidden="1" customHeight="1" x14ac:dyDescent="0.25">
      <c r="B239" s="19"/>
      <c r="C239" s="20">
        <v>169</v>
      </c>
      <c r="D239" s="20">
        <f t="array" ref="D239">INDEX('БД КО'!$B$2:$F$338,MATCH('БД ТРТ'!$C239,'БД КО'!$B$2:$B$338,0),2)</f>
        <v>0</v>
      </c>
      <c r="E239" s="20" t="str">
        <f t="array" ref="E239">INDEX('БД КО'!$B$2:$F$338,MATCH('БД ТРТ'!$C239,'БД КО'!$B$2:$B$338,0),3)</f>
        <v>Magic de Luxe, Saeco</v>
      </c>
      <c r="F239" s="20" t="s">
        <v>84</v>
      </c>
      <c r="G239" s="20" t="s">
        <v>115</v>
      </c>
      <c r="H239" s="20" t="s">
        <v>35</v>
      </c>
      <c r="I239" s="20" t="s">
        <v>53</v>
      </c>
      <c r="J239" s="20" t="s">
        <v>336</v>
      </c>
      <c r="K239" s="20" t="s">
        <v>659</v>
      </c>
      <c r="L239" s="20" t="s">
        <v>78</v>
      </c>
    </row>
    <row r="240" spans="2:12" ht="15.75" hidden="1" customHeight="1" x14ac:dyDescent="0.25">
      <c r="B240" s="19"/>
      <c r="C240" s="20">
        <v>6</v>
      </c>
      <c r="D240" s="20">
        <f t="array" ref="D240">INDEX('БД КО'!$B$2:$F$338,MATCH('БД ТРТ'!$C240,'БД КО'!$B$2:$B$338,0),2)</f>
        <v>303242</v>
      </c>
      <c r="E240" s="20" t="str">
        <f t="array" ref="E240">INDEX('БД КО'!$B$2:$F$338,MATCH('БД ТРТ'!$C240,'БД КО'!$B$2:$B$338,0),3)</f>
        <v>Magic Comfort +, Saeco</v>
      </c>
      <c r="F240" s="20" t="s">
        <v>660</v>
      </c>
      <c r="G240" s="20"/>
      <c r="H240" s="20" t="s">
        <v>35</v>
      </c>
      <c r="I240" s="20" t="s">
        <v>53</v>
      </c>
      <c r="J240" s="20" t="s">
        <v>540</v>
      </c>
      <c r="K240" s="20" t="s">
        <v>661</v>
      </c>
      <c r="L240" s="20" t="s">
        <v>97</v>
      </c>
    </row>
    <row r="241" spans="2:12" ht="15.75" customHeight="1" x14ac:dyDescent="0.25">
      <c r="B241" s="19"/>
      <c r="C241" s="20">
        <v>211</v>
      </c>
      <c r="D241" s="20" t="str">
        <f t="array" ref="D241">INDEX('БД КО'!$B$2:$F$338,MATCH('БД ТРТ'!$C241,'БД КО'!$B$2:$B$338,0),2)</f>
        <v>-</v>
      </c>
      <c r="E241" s="20" t="str">
        <f t="array" ref="E241">INDEX('БД КО'!$B$2:$F$338,MATCH('БД ТРТ'!$C241,'БД КО'!$B$2:$B$338,0),3)</f>
        <v>Magic de Luxe, Saeco</v>
      </c>
      <c r="F241" s="20" t="s">
        <v>285</v>
      </c>
      <c r="G241" s="20"/>
      <c r="H241" s="20" t="s">
        <v>569</v>
      </c>
      <c r="I241" s="20" t="s">
        <v>662</v>
      </c>
      <c r="J241" s="20" t="s">
        <v>663</v>
      </c>
      <c r="K241" s="20" t="s">
        <v>664</v>
      </c>
      <c r="L241" s="20" t="s">
        <v>62</v>
      </c>
    </row>
    <row r="242" spans="2:12" ht="15.75" hidden="1" customHeight="1" x14ac:dyDescent="0.25">
      <c r="B242" s="19"/>
      <c r="C242" s="20">
        <v>151</v>
      </c>
      <c r="D242" s="20">
        <f t="array" ref="D242">INDEX('БД КО'!$B$2:$F$338,MATCH('БД ТРТ'!$C242,'БД КО'!$B$2:$B$338,0),2)</f>
        <v>448163</v>
      </c>
      <c r="E242" s="20" t="str">
        <f t="array" ref="E242">INDEX('БД КО'!$B$2:$F$338,MATCH('БД ТРТ'!$C242,'БД КО'!$B$2:$B$338,0),3)</f>
        <v>Magic Roma, Saeco</v>
      </c>
      <c r="F242" s="20" t="s">
        <v>665</v>
      </c>
      <c r="G242" s="20" t="s">
        <v>248</v>
      </c>
      <c r="H242" s="20" t="s">
        <v>35</v>
      </c>
      <c r="I242" s="20" t="s">
        <v>53</v>
      </c>
      <c r="J242" s="20" t="s">
        <v>601</v>
      </c>
      <c r="K242" s="20" t="s">
        <v>617</v>
      </c>
      <c r="L242" s="20" t="s">
        <v>78</v>
      </c>
    </row>
    <row r="243" spans="2:12" ht="15.75" customHeight="1" x14ac:dyDescent="0.25">
      <c r="B243" s="19"/>
      <c r="C243" s="20">
        <v>246</v>
      </c>
      <c r="D243" s="20">
        <f t="array" ref="D243">INDEX('БД КО'!$B$2:$F$338,MATCH('БД ТРТ'!$C243,'БД КО'!$B$2:$B$338,0),2)</f>
        <v>341067</v>
      </c>
      <c r="E243" s="20" t="str">
        <f t="array" ref="E243">INDEX('БД КО'!$B$2:$F$338,MATCH('БД ТРТ'!$C243,'БД КО'!$B$2:$B$338,0),3)</f>
        <v>Royal Classic, Saeco</v>
      </c>
      <c r="F243" s="20" t="s">
        <v>666</v>
      </c>
      <c r="G243" s="20"/>
      <c r="H243" s="20" t="s">
        <v>569</v>
      </c>
      <c r="I243" s="20" t="s">
        <v>662</v>
      </c>
      <c r="J243" s="20" t="s">
        <v>667</v>
      </c>
      <c r="K243" s="20" t="s">
        <v>668</v>
      </c>
      <c r="L243" s="20" t="s">
        <v>62</v>
      </c>
    </row>
    <row r="244" spans="2:12" ht="15.75" hidden="1" customHeight="1" x14ac:dyDescent="0.25">
      <c r="B244" s="19"/>
      <c r="C244" s="20">
        <v>448</v>
      </c>
      <c r="D244" s="20" t="str">
        <f t="array" ref="D244">INDEX('БД КО'!$B$2:$F$338,MATCH('БД ТРТ'!$C244,'БД КО'!$B$2:$B$338,0),2)</f>
        <v>TKA5502/01 FD 8005 020978</v>
      </c>
      <c r="E244" s="20" t="str">
        <f t="array" ref="E244">INDEX('БД КО'!$B$2:$F$338,MATCH('БД ТРТ'!$C244,'БД КО'!$B$2:$B$338,0),3)</f>
        <v>Bosh Solitaire</v>
      </c>
      <c r="F244" s="20" t="s">
        <v>669</v>
      </c>
      <c r="G244" s="20"/>
      <c r="H244" s="20" t="s">
        <v>35</v>
      </c>
      <c r="I244" s="20" t="s">
        <v>53</v>
      </c>
      <c r="J244" s="20" t="s">
        <v>151</v>
      </c>
      <c r="K244" s="20" t="s">
        <v>669</v>
      </c>
      <c r="L244" s="20" t="s">
        <v>97</v>
      </c>
    </row>
    <row r="245" spans="2:12" ht="15.75" hidden="1" customHeight="1" x14ac:dyDescent="0.25">
      <c r="B245" s="19"/>
      <c r="C245" s="20">
        <v>144</v>
      </c>
      <c r="D245" s="20" t="str">
        <f t="array" ref="D245">INDEX('БД КО'!$B$2:$F$338,MATCH('БД ТРТ'!$C245,'БД КО'!$B$2:$B$338,0),2)</f>
        <v>TC55002/01 FD 8006 024608</v>
      </c>
      <c r="E245" s="20" t="str">
        <f t="array" ref="E245">INDEX('БД КО'!$B$2:$F$338,MATCH('БД ТРТ'!$C245,'БД КО'!$B$2:$B$338,0),3)</f>
        <v>Siemens</v>
      </c>
      <c r="F245" s="20" t="s">
        <v>670</v>
      </c>
      <c r="G245" s="20" t="s">
        <v>99</v>
      </c>
      <c r="H245" s="20" t="s">
        <v>35</v>
      </c>
      <c r="I245" s="20" t="s">
        <v>53</v>
      </c>
      <c r="J245" s="20" t="s">
        <v>190</v>
      </c>
      <c r="K245" s="20" t="s">
        <v>671</v>
      </c>
      <c r="L245" s="20" t="s">
        <v>78</v>
      </c>
    </row>
    <row r="246" spans="2:12" ht="15.75" hidden="1" customHeight="1" x14ac:dyDescent="0.25">
      <c r="B246" s="19"/>
      <c r="C246" s="20">
        <v>143</v>
      </c>
      <c r="D246" s="20">
        <f t="array" ref="D246">INDEX('БД КО'!$B$2:$F$338,MATCH('БД ТРТ'!$C246,'БД КО'!$B$2:$B$338,0),2)</f>
        <v>0</v>
      </c>
      <c r="E246" s="20" t="str">
        <f t="array" ref="E246">INDEX('БД КО'!$B$2:$F$338,MATCH('БД ТРТ'!$C246,'БД КО'!$B$2:$B$338,0),3)</f>
        <v>Magic de Luxe, Saeco</v>
      </c>
      <c r="F246" s="20" t="s">
        <v>285</v>
      </c>
      <c r="G246" s="20" t="s">
        <v>174</v>
      </c>
      <c r="H246" s="20" t="s">
        <v>35</v>
      </c>
      <c r="I246" s="20" t="s">
        <v>53</v>
      </c>
      <c r="J246" s="20" t="s">
        <v>672</v>
      </c>
      <c r="K246" s="20" t="s">
        <v>673</v>
      </c>
      <c r="L246" s="20" t="s">
        <v>78</v>
      </c>
    </row>
    <row r="247" spans="2:12" ht="15.75" hidden="1" customHeight="1" x14ac:dyDescent="0.25">
      <c r="B247" s="19"/>
      <c r="C247" s="20">
        <v>141</v>
      </c>
      <c r="D247" s="20">
        <f t="array" ref="D247">INDEX('БД КО'!$B$2:$F$338,MATCH('БД ТРТ'!$C247,'БД КО'!$B$2:$B$338,0),2)</f>
        <v>49959</v>
      </c>
      <c r="E247" s="20" t="str">
        <f t="array" ref="E247">INDEX('БД КО'!$B$2:$F$338,MATCH('БД ТРТ'!$C247,'БД КО'!$B$2:$B$338,0),3)</f>
        <v xml:space="preserve">Rotel Comforta  </v>
      </c>
      <c r="F247" s="20" t="s">
        <v>204</v>
      </c>
      <c r="G247" s="20" t="s">
        <v>122</v>
      </c>
      <c r="H247" s="20" t="s">
        <v>35</v>
      </c>
      <c r="I247" s="20" t="s">
        <v>53</v>
      </c>
      <c r="J247" s="20" t="s">
        <v>674</v>
      </c>
      <c r="K247" s="20" t="s">
        <v>675</v>
      </c>
      <c r="L247" s="20" t="s">
        <v>78</v>
      </c>
    </row>
    <row r="248" spans="2:12" ht="15.75" customHeight="1" x14ac:dyDescent="0.25">
      <c r="B248" s="19"/>
      <c r="C248" s="20">
        <v>412</v>
      </c>
      <c r="D248" s="20">
        <f t="array" ref="D248">INDEX('БД КО'!$B$2:$F$338,MATCH('БД ТРТ'!$C248,'БД КО'!$B$2:$B$338,0),2)</f>
        <v>430757</v>
      </c>
      <c r="E248" s="20" t="str">
        <f t="array" ref="E248">INDEX('БД КО'!$B$2:$F$338,MATCH('БД ТРТ'!$C248,'БД КО'!$B$2:$B$338,0),3)</f>
        <v>Magic de Luxe, Saeco</v>
      </c>
      <c r="F248" s="20" t="s">
        <v>84</v>
      </c>
      <c r="G248" s="20"/>
      <c r="H248" s="20" t="s">
        <v>107</v>
      </c>
      <c r="I248" s="20" t="s">
        <v>198</v>
      </c>
      <c r="J248" s="20" t="s">
        <v>676</v>
      </c>
      <c r="K248" s="20" t="s">
        <v>228</v>
      </c>
      <c r="L248" s="20" t="s">
        <v>62</v>
      </c>
    </row>
    <row r="249" spans="2:12" ht="15.75" hidden="1" customHeight="1" x14ac:dyDescent="0.25">
      <c r="B249" s="19"/>
      <c r="C249" s="20">
        <v>654048</v>
      </c>
      <c r="D249" s="20" t="str">
        <f t="array" ref="D249">INDEX('БД КО'!$B$2:$F$338,MATCH('БД ТРТ'!$C249,'БД КО'!$B$2:$B$338,0),2)</f>
        <v>TU901314057063</v>
      </c>
      <c r="E249" s="20" t="str">
        <f t="array" ref="E249">INDEX('БД КО'!$B$2:$F$338,MATCH('БД ТРТ'!$C249,'БД КО'!$B$2:$B$338,0),3)</f>
        <v>Royal Office, Saeco</v>
      </c>
      <c r="F249" s="20" t="s">
        <v>448</v>
      </c>
      <c r="G249" s="20"/>
      <c r="H249" s="20" t="s">
        <v>35</v>
      </c>
      <c r="I249" s="20" t="s">
        <v>53</v>
      </c>
      <c r="J249" s="20" t="s">
        <v>144</v>
      </c>
      <c r="K249" s="20" t="s">
        <v>145</v>
      </c>
      <c r="L249" s="20" t="s">
        <v>97</v>
      </c>
    </row>
    <row r="250" spans="2:12" ht="15.75" customHeight="1" x14ac:dyDescent="0.25">
      <c r="B250" s="19"/>
      <c r="C250" s="20">
        <v>104</v>
      </c>
      <c r="D250" s="20">
        <f t="array" ref="D250">INDEX('БД КО'!$B$2:$F$338,MATCH('БД ТРТ'!$C250,'БД КО'!$B$2:$B$338,0),2)</f>
        <v>33460</v>
      </c>
      <c r="E250" s="20" t="str">
        <f t="array" ref="E250">INDEX('БД КО'!$B$2:$F$338,MATCH('БД ТРТ'!$C250,'БД КО'!$B$2:$B$338,0),3)</f>
        <v>Stratos</v>
      </c>
      <c r="F250" s="20" t="s">
        <v>677</v>
      </c>
      <c r="G250" s="20"/>
      <c r="H250" s="20" t="s">
        <v>295</v>
      </c>
      <c r="I250" s="20" t="s">
        <v>358</v>
      </c>
      <c r="J250" s="20" t="s">
        <v>678</v>
      </c>
      <c r="K250" s="20" t="s">
        <v>679</v>
      </c>
      <c r="L250" s="20" t="s">
        <v>62</v>
      </c>
    </row>
    <row r="251" spans="2:12" ht="15.75" customHeight="1" x14ac:dyDescent="0.25">
      <c r="B251" s="19"/>
      <c r="C251" s="20">
        <v>525</v>
      </c>
      <c r="D251" s="20" t="str">
        <f t="array" ref="D251">INDEX('БД КО'!$B$2:$F$338,MATCH('БД ТРТ'!$C251,'БД КО'!$B$2:$B$338,0),2)</f>
        <v>-</v>
      </c>
      <c r="E251" s="20" t="str">
        <f t="array" ref="E251">INDEX('БД КО'!$B$2:$F$338,MATCH('БД ТРТ'!$C251,'БД КО'!$B$2:$B$338,0),3)</f>
        <v>Solis</v>
      </c>
      <c r="F251" s="20" t="s">
        <v>680</v>
      </c>
      <c r="G251" s="20"/>
      <c r="H251" s="20" t="s">
        <v>58</v>
      </c>
      <c r="I251" s="20" t="s">
        <v>59</v>
      </c>
      <c r="J251" s="20" t="s">
        <v>681</v>
      </c>
      <c r="K251" s="20" t="s">
        <v>682</v>
      </c>
      <c r="L251" s="20" t="s">
        <v>62</v>
      </c>
    </row>
    <row r="252" spans="2:12" ht="15.75" customHeight="1" x14ac:dyDescent="0.25">
      <c r="B252" s="19"/>
      <c r="C252" s="20">
        <v>455</v>
      </c>
      <c r="D252" s="20">
        <f t="array" ref="D252">INDEX('БД КО'!$B$2:$F$338,MATCH('БД ТРТ'!$C252,'БД КО'!$B$2:$B$338,0),2)</f>
        <v>30612</v>
      </c>
      <c r="E252" s="20" t="str">
        <f t="array" ref="E252">INDEX('БД КО'!$B$2:$F$338,MATCH('БД ТРТ'!$C252,'БД КО'!$B$2:$B$338,0),3)</f>
        <v>Stratos</v>
      </c>
      <c r="F252" s="20" t="s">
        <v>84</v>
      </c>
      <c r="G252" s="20"/>
      <c r="H252" s="20" t="s">
        <v>58</v>
      </c>
      <c r="I252" s="20" t="s">
        <v>59</v>
      </c>
      <c r="J252" s="20" t="s">
        <v>681</v>
      </c>
      <c r="K252" s="20" t="s">
        <v>683</v>
      </c>
      <c r="L252" s="20" t="s">
        <v>62</v>
      </c>
    </row>
    <row r="253" spans="2:12" ht="15.75" customHeight="1" x14ac:dyDescent="0.25">
      <c r="B253" s="19"/>
      <c r="C253" s="20">
        <v>275</v>
      </c>
      <c r="D253" s="20">
        <f t="array" ref="D253">INDEX('БД КО'!$B$2:$F$338,MATCH('БД ТРТ'!$C253,'БД КО'!$B$2:$B$338,0),2)</f>
        <v>594073</v>
      </c>
      <c r="E253" s="20" t="str">
        <f t="array" ref="E253">INDEX('БД КО'!$B$2:$F$338,MATCH('БД ТРТ'!$C253,'БД КО'!$B$2:$B$338,0),3)</f>
        <v>Magic Roma, Saeco</v>
      </c>
      <c r="F253" s="20" t="s">
        <v>84</v>
      </c>
      <c r="G253" s="20"/>
      <c r="H253" s="20" t="s">
        <v>58</v>
      </c>
      <c r="I253" s="20" t="s">
        <v>684</v>
      </c>
      <c r="J253" s="20" t="s">
        <v>685</v>
      </c>
      <c r="K253" s="20" t="s">
        <v>686</v>
      </c>
      <c r="L253" s="20" t="s">
        <v>62</v>
      </c>
    </row>
    <row r="254" spans="2:12" ht="15.75" customHeight="1" x14ac:dyDescent="0.25">
      <c r="B254" s="19"/>
      <c r="C254" s="20">
        <v>23</v>
      </c>
      <c r="D254" s="20" t="str">
        <f t="array" ref="D254">INDEX('БД КО'!$B$2:$F$338,MATCH('БД ТРТ'!$C254,'БД КО'!$B$2:$B$338,0),2)</f>
        <v>TKA5502/02 FD 8107 039923</v>
      </c>
      <c r="E254" s="20" t="str">
        <f t="array" ref="E254">INDEX('БД КО'!$B$2:$F$338,MATCH('БД ТРТ'!$C254,'БД КО'!$B$2:$B$338,0),3)</f>
        <v>Bosh Solitaire</v>
      </c>
      <c r="F254" s="20" t="s">
        <v>687</v>
      </c>
      <c r="G254" s="20"/>
      <c r="H254" s="20" t="s">
        <v>107</v>
      </c>
      <c r="I254" s="20" t="s">
        <v>688</v>
      </c>
      <c r="J254" s="20" t="s">
        <v>685</v>
      </c>
      <c r="K254" s="20" t="s">
        <v>689</v>
      </c>
      <c r="L254" s="20" t="s">
        <v>62</v>
      </c>
    </row>
    <row r="255" spans="2:12" ht="15.75" customHeight="1" x14ac:dyDescent="0.25">
      <c r="B255" s="19"/>
      <c r="C255" s="20">
        <v>333</v>
      </c>
      <c r="D255" s="20">
        <f t="array" ref="D255">INDEX('БД КО'!$B$2:$F$338,MATCH('БД ТРТ'!$C255,'БД КО'!$B$2:$B$338,0),2)</f>
        <v>18572</v>
      </c>
      <c r="E255" s="20" t="str">
        <f t="array" ref="E255">INDEX('БД КО'!$B$2:$F$338,MATCH('БД ТРТ'!$C255,'БД КО'!$B$2:$B$338,0),3)</f>
        <v>Stratos</v>
      </c>
      <c r="F255" s="20" t="s">
        <v>477</v>
      </c>
      <c r="G255" s="20"/>
      <c r="H255" s="20" t="s">
        <v>107</v>
      </c>
      <c r="I255" s="20" t="s">
        <v>241</v>
      </c>
      <c r="J255" s="20" t="s">
        <v>690</v>
      </c>
      <c r="K255" s="20" t="s">
        <v>691</v>
      </c>
      <c r="L255" s="20" t="s">
        <v>62</v>
      </c>
    </row>
    <row r="256" spans="2:12" ht="15.75" hidden="1" customHeight="1" x14ac:dyDescent="0.25">
      <c r="B256" s="19"/>
      <c r="C256" s="20">
        <v>342</v>
      </c>
      <c r="D256" s="20">
        <f t="array" ref="D256">INDEX('БД КО'!$B$2:$F$338,MATCH('БД ТРТ'!$C256,'БД КО'!$B$2:$B$338,0),2)</f>
        <v>244597</v>
      </c>
      <c r="E256" s="20" t="str">
        <f t="array" ref="E256">INDEX('БД КО'!$B$2:$F$338,MATCH('БД ТРТ'!$C256,'БД КО'!$B$2:$B$338,0),3)</f>
        <v>Magic de Luxe, Saeco</v>
      </c>
      <c r="F256" s="20" t="s">
        <v>278</v>
      </c>
      <c r="G256" s="20"/>
      <c r="H256" s="20" t="s">
        <v>35</v>
      </c>
      <c r="I256" s="20" t="s">
        <v>53</v>
      </c>
      <c r="J256" s="20" t="s">
        <v>692</v>
      </c>
      <c r="K256" s="20" t="s">
        <v>693</v>
      </c>
      <c r="L256" s="20" t="s">
        <v>97</v>
      </c>
    </row>
    <row r="257" spans="2:12" ht="15.75" customHeight="1" x14ac:dyDescent="0.25">
      <c r="B257" s="19"/>
      <c r="C257" s="20">
        <v>611</v>
      </c>
      <c r="D257" s="20" t="str">
        <f t="array" ref="D257">INDEX('БД КО'!$B$2:$F$338,MATCH('БД ТРТ'!$C257,'БД КО'!$B$2:$B$338,0),2)</f>
        <v>TC55002/01 FD 8006 023625</v>
      </c>
      <c r="E257" s="20" t="str">
        <f t="array" ref="E257">INDEX('БД КО'!$B$2:$F$338,MATCH('БД ТРТ'!$C257,'БД КО'!$B$2:$B$338,0),3)</f>
        <v>Siemens</v>
      </c>
      <c r="F257" s="20" t="s">
        <v>475</v>
      </c>
      <c r="G257" s="20"/>
      <c r="H257" s="20" t="s">
        <v>295</v>
      </c>
      <c r="I257" s="20" t="s">
        <v>296</v>
      </c>
      <c r="J257" s="20" t="s">
        <v>694</v>
      </c>
      <c r="K257" s="20" t="s">
        <v>695</v>
      </c>
      <c r="L257" s="20" t="s">
        <v>62</v>
      </c>
    </row>
    <row r="258" spans="2:12" ht="15.75" hidden="1" customHeight="1" x14ac:dyDescent="0.25">
      <c r="B258" s="19"/>
      <c r="C258" s="20">
        <v>497</v>
      </c>
      <c r="D258" s="20" t="str">
        <f t="array" ref="D258">INDEX('БД КО'!$B$2:$F$338,MATCH('БД ТРТ'!$C258,'БД КО'!$B$2:$B$338,0),2)</f>
        <v>9004ROY0512388</v>
      </c>
      <c r="E258" s="20" t="str">
        <f t="array" ref="E258">INDEX('БД КО'!$B$2:$F$338,MATCH('БД ТРТ'!$C258,'БД КО'!$B$2:$B$338,0),3)</f>
        <v>Royal Digital Plus, Saeco</v>
      </c>
      <c r="F258" s="20" t="s">
        <v>696</v>
      </c>
      <c r="G258" s="20"/>
      <c r="H258" s="20" t="s">
        <v>35</v>
      </c>
      <c r="I258" s="20" t="s">
        <v>53</v>
      </c>
      <c r="J258" s="20" t="s">
        <v>697</v>
      </c>
      <c r="K258" s="20" t="s">
        <v>698</v>
      </c>
      <c r="L258" s="20" t="s">
        <v>97</v>
      </c>
    </row>
    <row r="259" spans="2:12" ht="15.75" customHeight="1" x14ac:dyDescent="0.25">
      <c r="B259" s="19"/>
      <c r="C259" s="20">
        <v>218</v>
      </c>
      <c r="D259" s="20" t="str">
        <f t="array" ref="D259">INDEX('БД КО'!$B$2:$F$338,MATCH('БД ТРТ'!$C259,'БД КО'!$B$2:$B$338,0),2)</f>
        <v>-</v>
      </c>
      <c r="E259" s="20" t="str">
        <f t="array" ref="E259">INDEX('БД КО'!$B$2:$F$338,MATCH('БД ТРТ'!$C259,'БД КО'!$B$2:$B$338,0),3)</f>
        <v>Siemens</v>
      </c>
      <c r="F259" s="20" t="s">
        <v>278</v>
      </c>
      <c r="G259" s="20"/>
      <c r="H259" s="20" t="s">
        <v>295</v>
      </c>
      <c r="I259" s="20" t="s">
        <v>296</v>
      </c>
      <c r="J259" s="20" t="s">
        <v>694</v>
      </c>
      <c r="K259" s="20" t="s">
        <v>695</v>
      </c>
      <c r="L259" s="20" t="s">
        <v>62</v>
      </c>
    </row>
    <row r="260" spans="2:12" ht="15.75" customHeight="1" x14ac:dyDescent="0.25">
      <c r="B260" s="19"/>
      <c r="C260" s="20">
        <v>429</v>
      </c>
      <c r="D260" s="20" t="str">
        <f t="array" ref="D260">INDEX('БД КО'!$B$2:$F$338,MATCH('БД ТРТ'!$C260,'БД КО'!$B$2:$B$338,0),2)</f>
        <v>9004SAT0030226</v>
      </c>
      <c r="E260" s="20" t="str">
        <f t="array" ref="E260">INDEX('БД КО'!$B$2:$F$338,MATCH('БД ТРТ'!$C260,'БД КО'!$B$2:$B$338,0),3)</f>
        <v>Satrap Espresso Excelento</v>
      </c>
      <c r="F260" s="20" t="s">
        <v>699</v>
      </c>
      <c r="G260" s="20"/>
      <c r="H260" s="20" t="s">
        <v>58</v>
      </c>
      <c r="I260" s="20" t="s">
        <v>59</v>
      </c>
      <c r="J260" s="20" t="s">
        <v>700</v>
      </c>
      <c r="K260" s="20" t="s">
        <v>701</v>
      </c>
      <c r="L260" s="20" t="s">
        <v>62</v>
      </c>
    </row>
    <row r="261" spans="2:12" ht="15.75" hidden="1" customHeight="1" x14ac:dyDescent="0.25">
      <c r="B261" s="19"/>
      <c r="C261" s="20">
        <v>398</v>
      </c>
      <c r="D261" s="20">
        <f t="array" ref="D261">INDEX('БД КО'!$B$2:$F$338,MATCH('БД ТРТ'!$C261,'БД КО'!$B$2:$B$338,0),2)</f>
        <v>133125</v>
      </c>
      <c r="E261" s="20" t="str">
        <f t="array" ref="E261">INDEX('БД КО'!$B$2:$F$338,MATCH('БД ТРТ'!$C261,'БД КО'!$B$2:$B$338,0),3)</f>
        <v>Magic de Luxe, Saeco</v>
      </c>
      <c r="F261" s="20" t="s">
        <v>702</v>
      </c>
      <c r="G261" s="20"/>
      <c r="H261" s="20" t="s">
        <v>35</v>
      </c>
      <c r="I261" s="20" t="s">
        <v>53</v>
      </c>
      <c r="J261" s="20" t="s">
        <v>703</v>
      </c>
      <c r="K261" s="20" t="s">
        <v>704</v>
      </c>
      <c r="L261" s="20" t="s">
        <v>97</v>
      </c>
    </row>
    <row r="262" spans="2:12" ht="15.75" customHeight="1" x14ac:dyDescent="0.25">
      <c r="B262" s="19"/>
      <c r="C262" s="20">
        <v>219</v>
      </c>
      <c r="D262" s="20" t="str">
        <f t="array" ref="D262">INDEX('БД КО'!$B$2:$F$338,MATCH('БД ТРТ'!$C262,'БД КО'!$B$2:$B$338,0),2)</f>
        <v>TC55002/01FD 8011 027705</v>
      </c>
      <c r="E262" s="20" t="str">
        <f t="array" ref="E262">INDEX('БД КО'!$B$2:$F$338,MATCH('БД ТРТ'!$C262,'БД КО'!$B$2:$B$338,0),3)</f>
        <v>Siemens</v>
      </c>
      <c r="F262" s="20" t="s">
        <v>705</v>
      </c>
      <c r="G262" s="20"/>
      <c r="H262" s="20" t="s">
        <v>58</v>
      </c>
      <c r="I262" s="20" t="s">
        <v>684</v>
      </c>
      <c r="J262" s="20" t="s">
        <v>706</v>
      </c>
      <c r="K262" s="20" t="s">
        <v>707</v>
      </c>
      <c r="L262" s="20" t="s">
        <v>62</v>
      </c>
    </row>
    <row r="263" spans="2:12" ht="15.75" hidden="1" customHeight="1" x14ac:dyDescent="0.25">
      <c r="B263" s="19"/>
      <c r="C263" s="20">
        <v>91</v>
      </c>
      <c r="D263" s="20">
        <f t="array" ref="D263">INDEX('БД КО'!$B$2:$F$338,MATCH('БД ТРТ'!$C263,'БД КО'!$B$2:$B$338,0),2)</f>
        <v>461147</v>
      </c>
      <c r="E263" s="20" t="str">
        <f t="array" ref="E263">INDEX('БД КО'!$B$2:$F$338,MATCH('БД ТРТ'!$C263,'БД КО'!$B$2:$B$338,0),3)</f>
        <v>Magic de Luxe, Saeco</v>
      </c>
      <c r="F263" s="20" t="s">
        <v>708</v>
      </c>
      <c r="G263" s="20" t="s">
        <v>709</v>
      </c>
      <c r="H263" s="20" t="s">
        <v>35</v>
      </c>
      <c r="I263" s="20" t="s">
        <v>53</v>
      </c>
      <c r="J263" s="20" t="s">
        <v>601</v>
      </c>
      <c r="K263" s="20" t="s">
        <v>710</v>
      </c>
      <c r="L263" s="20" t="s">
        <v>78</v>
      </c>
    </row>
    <row r="264" spans="2:12" ht="15.75" hidden="1" customHeight="1" x14ac:dyDescent="0.25">
      <c r="B264" s="19"/>
      <c r="C264" s="20">
        <v>90</v>
      </c>
      <c r="D264" s="20">
        <f t="array" ref="D264">INDEX('БД КО'!$B$2:$F$338,MATCH('БД ТРТ'!$C264,'БД КО'!$B$2:$B$338,0),2)</f>
        <v>420008</v>
      </c>
      <c r="E264" s="20" t="str">
        <f t="array" ref="E264">INDEX('БД КО'!$B$2:$F$338,MATCH('БД ТРТ'!$C264,'БД КО'!$B$2:$B$338,0),3)</f>
        <v>Magic de Luxe, Saeco</v>
      </c>
      <c r="F264" s="20" t="s">
        <v>278</v>
      </c>
      <c r="G264" s="20" t="s">
        <v>75</v>
      </c>
      <c r="H264" s="20" t="s">
        <v>35</v>
      </c>
      <c r="I264" s="20" t="s">
        <v>53</v>
      </c>
      <c r="J264" s="20" t="s">
        <v>711</v>
      </c>
      <c r="K264" s="20" t="s">
        <v>712</v>
      </c>
      <c r="L264" s="20" t="s">
        <v>78</v>
      </c>
    </row>
    <row r="265" spans="2:12" ht="15.75" hidden="1" customHeight="1" x14ac:dyDescent="0.25">
      <c r="B265" s="19"/>
      <c r="C265" s="20">
        <v>89</v>
      </c>
      <c r="D265" s="20">
        <f t="array" ref="D265">INDEX('БД КО'!$B$2:$F$338,MATCH('БД ТРТ'!$C265,'БД КО'!$B$2:$B$338,0),2)</f>
        <v>394686</v>
      </c>
      <c r="E265" s="20" t="str">
        <f t="array" ref="E265">INDEX('БД КО'!$B$2:$F$338,MATCH('БД ТРТ'!$C265,'БД КО'!$B$2:$B$338,0),3)</f>
        <v>Magic de Luxe, Saeco</v>
      </c>
      <c r="F265" s="20" t="s">
        <v>713</v>
      </c>
      <c r="G265" s="20"/>
      <c r="H265" s="20" t="s">
        <v>35</v>
      </c>
      <c r="I265" s="20" t="s">
        <v>53</v>
      </c>
      <c r="J265" s="20" t="s">
        <v>153</v>
      </c>
      <c r="K265" s="20" t="s">
        <v>624</v>
      </c>
      <c r="L265" s="20" t="s">
        <v>56</v>
      </c>
    </row>
    <row r="266" spans="2:12" ht="15.75" hidden="1" customHeight="1" x14ac:dyDescent="0.25">
      <c r="B266" s="19"/>
      <c r="C266" s="20">
        <v>654045</v>
      </c>
      <c r="D266" s="20" t="str">
        <f t="array" ref="D266">INDEX('БД КО'!$B$2:$F$338,MATCH('БД ТРТ'!$C266,'БД КО'!$B$2:$B$338,0),2)</f>
        <v>TU901314057040</v>
      </c>
      <c r="E266" s="20" t="str">
        <f t="array" ref="E266">INDEX('БД КО'!$B$2:$F$338,MATCH('БД ТРТ'!$C266,'БД КО'!$B$2:$B$338,0),3)</f>
        <v>Royal Office, Saeco</v>
      </c>
      <c r="F266" s="20" t="s">
        <v>84</v>
      </c>
      <c r="G266" s="20"/>
      <c r="H266" s="20" t="s">
        <v>35</v>
      </c>
      <c r="I266" s="20" t="s">
        <v>53</v>
      </c>
      <c r="J266" s="20" t="s">
        <v>144</v>
      </c>
      <c r="K266" s="20" t="s">
        <v>714</v>
      </c>
      <c r="L266" s="20" t="s">
        <v>97</v>
      </c>
    </row>
    <row r="267" spans="2:12" ht="15.75" customHeight="1" x14ac:dyDescent="0.25">
      <c r="B267" s="19"/>
      <c r="C267" s="20">
        <v>454</v>
      </c>
      <c r="D267" s="20" t="str">
        <f t="array" ref="D267">INDEX('БД КО'!$B$2:$F$338,MATCH('БД ТРТ'!$C267,'БД КО'!$B$2:$B$338,0),2)</f>
        <v>TKA5501/01 FD 7902</v>
      </c>
      <c r="E267" s="20" t="str">
        <f t="array" ref="E267">INDEX('БД КО'!$B$2:$F$338,MATCH('БД ТРТ'!$C267,'БД КО'!$B$2:$B$338,0),3)</f>
        <v>Bosh Solitaire</v>
      </c>
      <c r="F267" s="20" t="s">
        <v>715</v>
      </c>
      <c r="G267" s="20"/>
      <c r="H267" s="20" t="s">
        <v>295</v>
      </c>
      <c r="I267" s="23" t="s">
        <v>716</v>
      </c>
      <c r="J267" s="23" t="s">
        <v>717</v>
      </c>
      <c r="K267" s="20" t="s">
        <v>718</v>
      </c>
      <c r="L267" s="20" t="s">
        <v>62</v>
      </c>
    </row>
    <row r="268" spans="2:12" ht="15.75" hidden="1" customHeight="1" x14ac:dyDescent="0.25">
      <c r="B268" s="19"/>
      <c r="C268" s="20">
        <v>57079</v>
      </c>
      <c r="D268" s="20" t="str">
        <f t="array" ref="D268">INDEX('БД КО'!$B$2:$F$338,MATCH('БД ТРТ'!$C268,'БД КО'!$B$2:$B$338,0),2)</f>
        <v>TV901111037793</v>
      </c>
      <c r="E268" s="20" t="str">
        <f t="array" ref="E268">INDEX('БД КО'!$B$2:$F$338,MATCH('БД ТРТ'!$C268,'БД КО'!$B$2:$B$338,0),3)</f>
        <v>Royal Professional, Saeco</v>
      </c>
      <c r="F268" s="20" t="s">
        <v>719</v>
      </c>
      <c r="G268" s="20"/>
      <c r="H268" s="20" t="s">
        <v>35</v>
      </c>
      <c r="I268" s="20" t="s">
        <v>53</v>
      </c>
      <c r="J268" s="20" t="s">
        <v>720</v>
      </c>
      <c r="K268" s="20" t="s">
        <v>83</v>
      </c>
      <c r="L268" s="20" t="s">
        <v>97</v>
      </c>
    </row>
    <row r="269" spans="2:12" ht="15.75" customHeight="1" x14ac:dyDescent="0.25">
      <c r="B269" s="19"/>
      <c r="C269" s="20">
        <v>406</v>
      </c>
      <c r="D269" s="20">
        <f t="array" ref="D269">INDEX('БД КО'!$B$2:$F$338,MATCH('БД ТРТ'!$C269,'БД КО'!$B$2:$B$338,0),2)</f>
        <v>13902</v>
      </c>
      <c r="E269" s="20" t="str">
        <f t="array" ref="E269">INDEX('БД КО'!$B$2:$F$338,MATCH('БД ТРТ'!$C269,'БД КО'!$B$2:$B$338,0),3)</f>
        <v>Satrap Espresso Excelento</v>
      </c>
      <c r="F269" s="20" t="s">
        <v>721</v>
      </c>
      <c r="G269" s="20"/>
      <c r="H269" s="20" t="s">
        <v>107</v>
      </c>
      <c r="I269" s="20" t="s">
        <v>722</v>
      </c>
      <c r="J269" s="20" t="s">
        <v>723</v>
      </c>
      <c r="K269" s="20" t="s">
        <v>724</v>
      </c>
      <c r="L269" s="20" t="s">
        <v>62</v>
      </c>
    </row>
    <row r="270" spans="2:12" ht="15.75" customHeight="1" x14ac:dyDescent="0.25">
      <c r="B270" s="19"/>
      <c r="C270" s="20">
        <v>53725</v>
      </c>
      <c r="D270" s="20" t="str">
        <f t="array" ref="D270">INDEX('БД КО'!$B$2:$F$338,MATCH('БД ТРТ'!$C270,'БД КО'!$B$2:$B$338,0),2)</f>
        <v>TW901146600641</v>
      </c>
      <c r="E270" s="20" t="str">
        <f t="array" ref="E270">INDEX('БД КО'!$B$2:$F$338,MATCH('БД ТРТ'!$C270,'БД КО'!$B$2:$B$338,0),3)</f>
        <v>Trevi Chiara, Spidem</v>
      </c>
      <c r="F270" s="20" t="s">
        <v>725</v>
      </c>
      <c r="G270" s="20"/>
      <c r="H270" s="20" t="s">
        <v>58</v>
      </c>
      <c r="I270" s="20" t="s">
        <v>726</v>
      </c>
      <c r="J270" s="20" t="s">
        <v>727</v>
      </c>
      <c r="K270" s="20" t="s">
        <v>728</v>
      </c>
      <c r="L270" s="20" t="s">
        <v>62</v>
      </c>
    </row>
    <row r="271" spans="2:12" ht="15.75" hidden="1" customHeight="1" x14ac:dyDescent="0.25">
      <c r="B271" s="19"/>
      <c r="C271" s="20">
        <v>57076</v>
      </c>
      <c r="D271" s="20" t="str">
        <f t="array" ref="D271">INDEX('БД КО'!$B$2:$F$338,MATCH('БД ТРТ'!$C271,'БД КО'!$B$2:$B$338,0),2)</f>
        <v>TU901308038423</v>
      </c>
      <c r="E271" s="20" t="str">
        <f t="array" ref="E271">INDEX('БД КО'!$B$2:$F$338,MATCH('БД ТРТ'!$C271,'БД КО'!$B$2:$B$338,0),3)</f>
        <v>Royal Professional, Saeco</v>
      </c>
      <c r="F271" s="20" t="s">
        <v>729</v>
      </c>
      <c r="G271" s="20"/>
      <c r="H271" s="20" t="s">
        <v>35</v>
      </c>
      <c r="I271" s="20" t="s">
        <v>53</v>
      </c>
      <c r="J271" s="20" t="s">
        <v>720</v>
      </c>
      <c r="K271" s="20" t="s">
        <v>83</v>
      </c>
      <c r="L271" s="20" t="s">
        <v>97</v>
      </c>
    </row>
    <row r="272" spans="2:12" ht="15.75" hidden="1" customHeight="1" x14ac:dyDescent="0.25">
      <c r="B272" s="19"/>
      <c r="C272" s="20">
        <v>67</v>
      </c>
      <c r="D272" s="20">
        <f t="array" ref="D272">INDEX('БД КО'!$B$2:$F$338,MATCH('БД ТРТ'!$C272,'БД КО'!$B$2:$B$338,0),2)</f>
        <v>0</v>
      </c>
      <c r="E272" s="20" t="str">
        <f t="array" ref="E272">INDEX('БД КО'!$B$2:$F$338,MATCH('БД ТРТ'!$C272,'БД КО'!$B$2:$B$338,0),3)</f>
        <v>Siemens</v>
      </c>
      <c r="F272" s="20" t="s">
        <v>730</v>
      </c>
      <c r="G272" s="20" t="s">
        <v>99</v>
      </c>
      <c r="H272" s="20" t="s">
        <v>35</v>
      </c>
      <c r="I272" s="20" t="s">
        <v>53</v>
      </c>
      <c r="J272" s="20" t="s">
        <v>731</v>
      </c>
      <c r="K272" s="20" t="s">
        <v>46</v>
      </c>
      <c r="L272" s="20" t="s">
        <v>78</v>
      </c>
    </row>
    <row r="273" spans="2:12" ht="15.75" hidden="1" customHeight="1" x14ac:dyDescent="0.25">
      <c r="B273" s="19"/>
      <c r="C273" s="20">
        <v>717</v>
      </c>
      <c r="D273" s="20" t="str">
        <f t="array" ref="D273">INDEX('БД КО'!$B$2:$F$338,MATCH('БД ТРТ'!$C273,'БД КО'!$B$2:$B$338,0),2)</f>
        <v>TW90111402417</v>
      </c>
      <c r="E273" s="20" t="str">
        <f t="array" ref="E273">INDEX('БД КО'!$B$2:$F$338,MATCH('БД ТРТ'!$C273,'БД КО'!$B$2:$B$338,0),3)</f>
        <v>Trevi Chiara, Spidem</v>
      </c>
      <c r="F273" s="20" t="s">
        <v>448</v>
      </c>
      <c r="G273" s="20"/>
      <c r="H273" s="20" t="s">
        <v>35</v>
      </c>
      <c r="I273" s="20" t="s">
        <v>53</v>
      </c>
      <c r="J273" s="20" t="s">
        <v>732</v>
      </c>
      <c r="K273" s="20" t="s">
        <v>518</v>
      </c>
      <c r="L273" s="20" t="s">
        <v>97</v>
      </c>
    </row>
    <row r="274" spans="2:12" ht="15.75" customHeight="1" x14ac:dyDescent="0.25">
      <c r="B274" s="19"/>
      <c r="C274" s="20">
        <v>114</v>
      </c>
      <c r="D274" s="20">
        <f t="array" ref="D274">INDEX('БД КО'!$B$2:$F$338,MATCH('БД ТРТ'!$C274,'БД КО'!$B$2:$B$338,0),2)</f>
        <v>374954</v>
      </c>
      <c r="E274" s="20" t="str">
        <f t="array" ref="E274">INDEX('БД КО'!$B$2:$F$338,MATCH('БД ТРТ'!$C274,'БД КО'!$B$2:$B$338,0),3)</f>
        <v>Magic de Luxe, Saeco</v>
      </c>
      <c r="F274" s="20" t="s">
        <v>733</v>
      </c>
      <c r="G274" s="20"/>
      <c r="H274" s="20" t="s">
        <v>107</v>
      </c>
      <c r="I274" s="20" t="s">
        <v>722</v>
      </c>
      <c r="J274" s="20" t="s">
        <v>734</v>
      </c>
      <c r="K274" s="20" t="s">
        <v>735</v>
      </c>
      <c r="L274" s="20" t="s">
        <v>62</v>
      </c>
    </row>
    <row r="275" spans="2:12" ht="15.75" hidden="1" customHeight="1" x14ac:dyDescent="0.25">
      <c r="B275" s="19"/>
      <c r="C275" s="20">
        <v>529</v>
      </c>
      <c r="D275" s="20" t="str">
        <f t="array" ref="D275">INDEX('БД КО'!$B$2:$F$338,MATCH('БД ТРТ'!$C275,'БД КО'!$B$2:$B$338,0),2)</f>
        <v>9007SP40045929</v>
      </c>
      <c r="E275" s="20" t="str">
        <f t="array" ref="E275">INDEX('БД КО'!$B$2:$F$338,MATCH('БД ТРТ'!$C275,'БД КО'!$B$2:$B$338,0),3)</f>
        <v>Trevi Chiara, Spidem</v>
      </c>
      <c r="F275" s="20" t="s">
        <v>448</v>
      </c>
      <c r="G275" s="20"/>
      <c r="H275" s="20" t="s">
        <v>35</v>
      </c>
      <c r="I275" s="20" t="s">
        <v>53</v>
      </c>
      <c r="J275" s="20" t="s">
        <v>736</v>
      </c>
      <c r="K275" s="20" t="s">
        <v>518</v>
      </c>
      <c r="L275" s="20" t="s">
        <v>97</v>
      </c>
    </row>
    <row r="276" spans="2:12" ht="15.75" customHeight="1" x14ac:dyDescent="0.25">
      <c r="B276" s="19"/>
      <c r="C276" s="20">
        <v>194</v>
      </c>
      <c r="D276" s="20">
        <f t="array" ref="D276">INDEX('БД КО'!$B$2:$F$338,MATCH('БД ТРТ'!$C276,'БД КО'!$B$2:$B$338,0),2)</f>
        <v>243073</v>
      </c>
      <c r="E276" s="20" t="str">
        <f t="array" ref="E276">INDEX('БД КО'!$B$2:$F$338,MATCH('БД ТРТ'!$C276,'БД КО'!$B$2:$B$338,0),3)</f>
        <v>Magic de Luxe, Saeco</v>
      </c>
      <c r="F276" s="20" t="s">
        <v>84</v>
      </c>
      <c r="G276" s="20"/>
      <c r="H276" s="20" t="s">
        <v>70</v>
      </c>
      <c r="I276" s="20" t="s">
        <v>737</v>
      </c>
      <c r="J276" s="20" t="s">
        <v>738</v>
      </c>
      <c r="K276" s="20" t="s">
        <v>739</v>
      </c>
      <c r="L276" s="20" t="s">
        <v>62</v>
      </c>
    </row>
    <row r="277" spans="2:12" ht="15.75" hidden="1" customHeight="1" x14ac:dyDescent="0.25">
      <c r="B277" s="19"/>
      <c r="C277" s="20">
        <v>47</v>
      </c>
      <c r="D277" s="20">
        <f t="array" ref="D277">INDEX('БД КО'!$B$2:$F$338,MATCH('БД ТРТ'!$C277,'БД КО'!$B$2:$B$338,0),2)</f>
        <v>428007</v>
      </c>
      <c r="E277" s="20" t="str">
        <f t="array" ref="E277">INDEX('БД КО'!$B$2:$F$338,MATCH('БД ТРТ'!$C277,'БД КО'!$B$2:$B$338,0),3)</f>
        <v>Magic de Luxe, Saeco</v>
      </c>
      <c r="F277" s="20" t="s">
        <v>740</v>
      </c>
      <c r="G277" s="20" t="s">
        <v>85</v>
      </c>
      <c r="H277" s="20" t="s">
        <v>35</v>
      </c>
      <c r="I277" s="20" t="s">
        <v>53</v>
      </c>
      <c r="J277" s="20" t="s">
        <v>741</v>
      </c>
      <c r="K277" s="20" t="s">
        <v>742</v>
      </c>
      <c r="L277" s="20" t="s">
        <v>78</v>
      </c>
    </row>
    <row r="278" spans="2:12" ht="15.75" hidden="1" customHeight="1" x14ac:dyDescent="0.25">
      <c r="B278" s="19"/>
      <c r="C278" s="20">
        <v>46</v>
      </c>
      <c r="D278" s="20" t="str">
        <f t="array" ref="D278">INDEX('БД КО'!$B$2:$F$338,MATCH('БД ТРТ'!$C278,'БД КО'!$B$2:$B$338,0),2)</f>
        <v>9005MO40006020</v>
      </c>
      <c r="E278" s="20" t="str">
        <f t="array" ref="E278">INDEX('БД КО'!$B$2:$F$338,MATCH('БД ТРТ'!$C278,'БД КО'!$B$2:$B$338,0),3)</f>
        <v>Moulinex</v>
      </c>
      <c r="F278" s="20" t="s">
        <v>149</v>
      </c>
      <c r="G278" s="20" t="s">
        <v>99</v>
      </c>
      <c r="H278" s="20" t="s">
        <v>35</v>
      </c>
      <c r="I278" s="20" t="s">
        <v>53</v>
      </c>
      <c r="J278" s="20" t="s">
        <v>743</v>
      </c>
      <c r="K278" s="20" t="s">
        <v>744</v>
      </c>
      <c r="L278" s="20" t="s">
        <v>78</v>
      </c>
    </row>
    <row r="279" spans="2:12" ht="15.75" hidden="1" customHeight="1" x14ac:dyDescent="0.25">
      <c r="B279" s="19"/>
      <c r="C279" s="20">
        <v>40</v>
      </c>
      <c r="D279" s="20">
        <f t="array" ref="D279">INDEX('БД КО'!$B$2:$F$338,MATCH('БД ТРТ'!$C279,'БД КО'!$B$2:$B$338,0),2)</f>
        <v>123569</v>
      </c>
      <c r="E279" s="20" t="str">
        <f t="array" ref="E279">INDEX('БД КО'!$B$2:$F$338,MATCH('БД ТРТ'!$C279,'БД КО'!$B$2:$B$338,0),3)</f>
        <v>Magic de Luxe, Saeco</v>
      </c>
      <c r="F279" s="20" t="s">
        <v>745</v>
      </c>
      <c r="G279" s="20" t="s">
        <v>99</v>
      </c>
      <c r="H279" s="20" t="s">
        <v>35</v>
      </c>
      <c r="I279" s="20" t="s">
        <v>53</v>
      </c>
      <c r="J279" s="20" t="s">
        <v>746</v>
      </c>
      <c r="K279" s="20" t="s">
        <v>747</v>
      </c>
      <c r="L279" s="20" t="s">
        <v>78</v>
      </c>
    </row>
    <row r="280" spans="2:12" ht="15.75" hidden="1" customHeight="1" x14ac:dyDescent="0.25">
      <c r="B280" s="19"/>
      <c r="C280" s="20">
        <v>474</v>
      </c>
      <c r="D280" s="20">
        <f t="array" ref="D280">INDEX('БД КО'!$B$2:$F$338,MATCH('БД ТРТ'!$C280,'БД КО'!$B$2:$B$338,0),2)</f>
        <v>116592</v>
      </c>
      <c r="E280" s="20" t="str">
        <f t="array" ref="E280">INDEX('БД КО'!$B$2:$F$338,MATCH('БД ТРТ'!$C280,'БД КО'!$B$2:$B$338,0),3)</f>
        <v>Magic de Luxe, Saeco</v>
      </c>
      <c r="F280" s="20" t="s">
        <v>448</v>
      </c>
      <c r="G280" s="20"/>
      <c r="H280" s="20" t="s">
        <v>35</v>
      </c>
      <c r="I280" s="20" t="s">
        <v>53</v>
      </c>
      <c r="J280" s="20" t="s">
        <v>748</v>
      </c>
      <c r="K280" s="20" t="s">
        <v>518</v>
      </c>
      <c r="L280" s="20" t="s">
        <v>97</v>
      </c>
    </row>
    <row r="281" spans="2:12" ht="15.75" customHeight="1" x14ac:dyDescent="0.25">
      <c r="B281" s="19"/>
      <c r="C281" s="20">
        <v>129</v>
      </c>
      <c r="D281" s="20" t="str">
        <f t="array" ref="D281">INDEX('БД КО'!$B$2:$F$338,MATCH('БД ТРТ'!$C281,'БД КО'!$B$2:$B$338,0),2)</f>
        <v>TC55001/01 FD 7911 009158</v>
      </c>
      <c r="E281" s="20" t="str">
        <f t="array" ref="E281">INDEX('БД КО'!$B$2:$F$338,MATCH('БД ТРТ'!$C281,'БД КО'!$B$2:$B$338,0),3)</f>
        <v>Siemens</v>
      </c>
      <c r="F281" s="20" t="s">
        <v>118</v>
      </c>
      <c r="G281" s="20"/>
      <c r="H281" s="20" t="s">
        <v>70</v>
      </c>
      <c r="I281" s="20" t="s">
        <v>737</v>
      </c>
      <c r="J281" s="20" t="s">
        <v>749</v>
      </c>
      <c r="K281" s="20" t="s">
        <v>750</v>
      </c>
      <c r="L281" s="20" t="s">
        <v>62</v>
      </c>
    </row>
    <row r="282" spans="2:12" ht="15.75" hidden="1" customHeight="1" x14ac:dyDescent="0.25">
      <c r="B282" s="19"/>
      <c r="C282" s="20">
        <v>31</v>
      </c>
      <c r="D282" s="20">
        <f t="array" ref="D282">INDEX('БД КО'!$B$2:$F$338,MATCH('БД ТРТ'!$C282,'БД КО'!$B$2:$B$338,0),2)</f>
        <v>283098</v>
      </c>
      <c r="E282" s="20" t="str">
        <f t="array" ref="E282">INDEX('БД КО'!$B$2:$F$338,MATCH('БД ТРТ'!$C282,'БД КО'!$B$2:$B$338,0),3)</f>
        <v>Magic de Luxe, Saeco</v>
      </c>
      <c r="F282" s="20" t="s">
        <v>699</v>
      </c>
      <c r="G282" s="20" t="s">
        <v>751</v>
      </c>
      <c r="H282" s="20" t="s">
        <v>35</v>
      </c>
      <c r="I282" s="20" t="s">
        <v>53</v>
      </c>
      <c r="J282" s="20" t="s">
        <v>752</v>
      </c>
      <c r="K282" s="20" t="s">
        <v>753</v>
      </c>
      <c r="L282" s="20" t="s">
        <v>78</v>
      </c>
    </row>
    <row r="283" spans="2:12" ht="15.75" customHeight="1" x14ac:dyDescent="0.25">
      <c r="B283" s="19"/>
      <c r="C283" s="20">
        <v>459</v>
      </c>
      <c r="D283" s="20">
        <f t="array" ref="D283">INDEX('БД КО'!$B$2:$F$338,MATCH('БД ТРТ'!$C283,'БД КО'!$B$2:$B$338,0),2)</f>
        <v>1682</v>
      </c>
      <c r="E283" s="20" t="str">
        <f t="array" ref="E283">INDEX('БД КО'!$B$2:$F$338,MATCH('БД ТРТ'!$C283,'БД КО'!$B$2:$B$338,0),3)</f>
        <v>Royal Office, Saeco</v>
      </c>
      <c r="F283" s="20" t="s">
        <v>754</v>
      </c>
      <c r="G283" s="20"/>
      <c r="H283" s="20" t="s">
        <v>295</v>
      </c>
      <c r="I283" s="20" t="s">
        <v>296</v>
      </c>
      <c r="J283" s="20" t="s">
        <v>755</v>
      </c>
      <c r="K283" s="20" t="s">
        <v>756</v>
      </c>
      <c r="L283" s="20" t="s">
        <v>62</v>
      </c>
    </row>
    <row r="284" spans="2:12" ht="15.75" customHeight="1" x14ac:dyDescent="0.25">
      <c r="B284" s="19"/>
      <c r="C284" s="20">
        <v>344</v>
      </c>
      <c r="D284" s="20" t="str">
        <f t="array" ref="D284">INDEX('БД КО'!$B$2:$F$338,MATCH('БД ТРТ'!$C284,'БД КО'!$B$2:$B$338,0),2)</f>
        <v>9010SR40017771</v>
      </c>
      <c r="E284" s="20" t="str">
        <f t="array" ref="E284">INDEX('БД КО'!$B$2:$F$338,MATCH('БД ТРТ'!$C284,'БД КО'!$B$2:$B$338,0),3)</f>
        <v>Trevi Chiara, Spidem</v>
      </c>
      <c r="F284" s="20" t="s">
        <v>757</v>
      </c>
      <c r="G284" s="20"/>
      <c r="H284" s="20" t="s">
        <v>107</v>
      </c>
      <c r="I284" s="20" t="s">
        <v>241</v>
      </c>
      <c r="J284" s="20" t="s">
        <v>758</v>
      </c>
      <c r="K284" s="20" t="s">
        <v>759</v>
      </c>
      <c r="L284" s="20" t="s">
        <v>62</v>
      </c>
    </row>
    <row r="285" spans="2:12" ht="15.75" hidden="1" customHeight="1" x14ac:dyDescent="0.25">
      <c r="B285" s="19"/>
      <c r="C285" s="20">
        <v>7</v>
      </c>
      <c r="D285" s="20">
        <f t="array" ref="D285">INDEX('БД КО'!$B$2:$F$338,MATCH('БД ТРТ'!$C285,'БД КО'!$B$2:$B$338,0),2)</f>
        <v>0</v>
      </c>
      <c r="E285" s="20" t="str">
        <f t="array" ref="E285">INDEX('БД КО'!$B$2:$F$338,MATCH('БД ТРТ'!$C285,'БД КО'!$B$2:$B$338,0),3)</f>
        <v>Magic de Luxe, Saeco</v>
      </c>
      <c r="F285" s="20" t="s">
        <v>760</v>
      </c>
      <c r="G285" s="20" t="s">
        <v>75</v>
      </c>
      <c r="H285" s="20" t="s">
        <v>35</v>
      </c>
      <c r="I285" s="20" t="s">
        <v>53</v>
      </c>
      <c r="J285" s="20" t="s">
        <v>761</v>
      </c>
      <c r="K285" s="20" t="s">
        <v>762</v>
      </c>
      <c r="L285" s="20" t="s">
        <v>78</v>
      </c>
    </row>
    <row r="286" spans="2:12" ht="15.75" hidden="1" customHeight="1" x14ac:dyDescent="0.25">
      <c r="B286" s="19"/>
      <c r="C286" s="20">
        <v>268</v>
      </c>
      <c r="D286" s="20">
        <f t="array" ref="D286">INDEX('БД КО'!$B$2:$F$338,MATCH('БД ТРТ'!$C286,'БД КО'!$B$2:$B$338,0),2)</f>
        <v>463145</v>
      </c>
      <c r="E286" s="20" t="str">
        <f t="array" ref="E286">INDEX('БД КО'!$B$2:$F$338,MATCH('БД ТРТ'!$C286,'БД КО'!$B$2:$B$338,0),3)</f>
        <v>Magic de Luxe, Saeco</v>
      </c>
      <c r="F286" s="20" t="s">
        <v>149</v>
      </c>
      <c r="G286" s="20"/>
      <c r="H286" s="20" t="s">
        <v>35</v>
      </c>
      <c r="I286" s="20" t="s">
        <v>53</v>
      </c>
      <c r="J286" s="20" t="s">
        <v>763</v>
      </c>
      <c r="K286" s="20" t="s">
        <v>518</v>
      </c>
      <c r="L286" s="20" t="s">
        <v>97</v>
      </c>
    </row>
    <row r="287" spans="2:12" ht="15.75" hidden="1" customHeight="1" x14ac:dyDescent="0.25">
      <c r="B287" s="19"/>
      <c r="C287" s="20">
        <v>68</v>
      </c>
      <c r="D287" s="20" t="str">
        <f t="array" ref="D287">INDEX('БД КО'!$B$2:$F$338,MATCH('БД ТРТ'!$C287,'БД КО'!$B$2:$B$338,0),2)</f>
        <v>9003MM40621493</v>
      </c>
      <c r="E287" s="20" t="str">
        <f t="array" ref="E287">INDEX('БД КО'!$B$2:$F$338,MATCH('БД ТРТ'!$C287,'БД КО'!$B$2:$B$338,0),3)</f>
        <v>Magic de Luxe, Saeco</v>
      </c>
      <c r="F287" s="20" t="s">
        <v>448</v>
      </c>
      <c r="G287" s="20"/>
      <c r="H287" s="20" t="s">
        <v>35</v>
      </c>
      <c r="I287" s="20" t="s">
        <v>53</v>
      </c>
      <c r="J287" s="20" t="s">
        <v>764</v>
      </c>
      <c r="K287" s="20" t="s">
        <v>518</v>
      </c>
      <c r="L287" s="20" t="s">
        <v>97</v>
      </c>
    </row>
    <row r="288" spans="2:12" ht="15.75" customHeight="1" x14ac:dyDescent="0.25">
      <c r="B288" s="19"/>
      <c r="C288" s="20">
        <v>654047</v>
      </c>
      <c r="D288" s="20" t="str">
        <f t="array" ref="D288">INDEX('БД КО'!$B$2:$F$338,MATCH('БД ТРТ'!$C288,'БД КО'!$B$2:$B$338,0),2)</f>
        <v>TU901314057039</v>
      </c>
      <c r="E288" s="20" t="str">
        <f t="array" ref="E288">INDEX('БД КО'!$B$2:$F$338,MATCH('БД ТРТ'!$C288,'БД КО'!$B$2:$B$338,0),3)</f>
        <v>Royal Office, Saeco</v>
      </c>
      <c r="F288" s="20" t="s">
        <v>765</v>
      </c>
      <c r="G288" s="20"/>
      <c r="H288" s="20" t="s">
        <v>107</v>
      </c>
      <c r="I288" s="20" t="s">
        <v>722</v>
      </c>
      <c r="J288" s="20" t="s">
        <v>766</v>
      </c>
      <c r="K288" s="20" t="s">
        <v>767</v>
      </c>
      <c r="L288" s="20" t="s">
        <v>62</v>
      </c>
    </row>
    <row r="289" spans="2:12" ht="15.75" hidden="1" customHeight="1" x14ac:dyDescent="0.25">
      <c r="B289" s="19"/>
      <c r="C289" s="20"/>
      <c r="D289" s="20" t="e">
        <f t="array" ref="D289">INDEX('БД КО'!$B$2:$F$338,MATCH('БД ТРТ'!$C289,'БД КО'!$B$2:$B$338,0),2)</f>
        <v>#N/A</v>
      </c>
      <c r="E289" s="20" t="e">
        <f t="array" ref="E289">INDEX('БД КО'!$B$2:$F$338,MATCH('БД ТРТ'!$C289,'БД КО'!$B$2:$B$338,0),3)</f>
        <v>#N/A</v>
      </c>
      <c r="F289" s="20" t="s">
        <v>278</v>
      </c>
      <c r="G289" s="20"/>
      <c r="H289" s="20" t="s">
        <v>35</v>
      </c>
      <c r="I289" s="20" t="s">
        <v>53</v>
      </c>
      <c r="J289" s="20" t="s">
        <v>768</v>
      </c>
      <c r="K289" s="20" t="s">
        <v>769</v>
      </c>
      <c r="L289" s="20" t="s">
        <v>56</v>
      </c>
    </row>
    <row r="290" spans="2:12" ht="15.75" customHeight="1" x14ac:dyDescent="0.25">
      <c r="B290" s="19"/>
      <c r="C290" s="20">
        <v>50249</v>
      </c>
      <c r="D290" s="20" t="str">
        <f t="array" ref="D290">INDEX('БД КО'!$B$2:$F$338,MATCH('БД ТРТ'!$C290,'БД КО'!$B$2:$B$338,0),2)</f>
        <v>9008ROO0057890</v>
      </c>
      <c r="E290" s="20" t="str">
        <f t="array" ref="E290">INDEX('БД КО'!$B$2:$F$338,MATCH('БД ТРТ'!$C290,'БД КО'!$B$2:$B$338,0),3)</f>
        <v>Royal Office, Saeco</v>
      </c>
      <c r="F290" s="20" t="s">
        <v>770</v>
      </c>
      <c r="G290" s="20"/>
      <c r="H290" s="20"/>
      <c r="I290" s="20" t="s">
        <v>771</v>
      </c>
      <c r="J290" s="20" t="s">
        <v>772</v>
      </c>
      <c r="K290" s="20" t="s">
        <v>773</v>
      </c>
      <c r="L290" s="20" t="s">
        <v>62</v>
      </c>
    </row>
    <row r="291" spans="2:12" ht="15.75" hidden="1" customHeight="1" x14ac:dyDescent="0.25">
      <c r="B291" s="19"/>
      <c r="C291" s="20"/>
      <c r="D291" s="20" t="e">
        <f t="array" ref="D291">INDEX('БД КО'!$B$2:$F$338,MATCH('БД ТРТ'!$C291,'БД КО'!$B$2:$B$338,0),2)</f>
        <v>#N/A</v>
      </c>
      <c r="E291" s="20" t="e">
        <f t="array" ref="E291">INDEX('БД КО'!$B$2:$F$338,MATCH('БД ТРТ'!$C291,'БД КО'!$B$2:$B$338,0),3)</f>
        <v>#N/A</v>
      </c>
      <c r="F291" s="20" t="s">
        <v>88</v>
      </c>
      <c r="G291" s="20"/>
      <c r="H291" s="20" t="s">
        <v>35</v>
      </c>
      <c r="I291" s="20" t="s">
        <v>53</v>
      </c>
      <c r="J291" s="20" t="s">
        <v>774</v>
      </c>
      <c r="K291" s="20" t="s">
        <v>90</v>
      </c>
      <c r="L291" s="20" t="s">
        <v>56</v>
      </c>
    </row>
    <row r="292" spans="2:12" ht="15.75" hidden="1" customHeight="1" x14ac:dyDescent="0.25">
      <c r="B292" s="26"/>
      <c r="C292" s="24"/>
      <c r="D292" s="20" t="e">
        <f t="array" ref="D292">INDEX('БД КО'!$B$2:$F$338,MATCH('БД ТРТ'!$C292,'БД КО'!$B$2:$B$338,0),2)</f>
        <v>#N/A</v>
      </c>
      <c r="E292" s="20" t="e">
        <f t="array" ref="E292">INDEX('БД КО'!$B$2:$F$338,MATCH('БД ТРТ'!$C292,'БД КО'!$B$2:$B$338,0),3)</f>
        <v>#N/A</v>
      </c>
      <c r="F292" s="24" t="s">
        <v>775</v>
      </c>
      <c r="G292" s="24" t="s">
        <v>85</v>
      </c>
      <c r="H292" s="24" t="s">
        <v>35</v>
      </c>
      <c r="I292" s="24" t="s">
        <v>53</v>
      </c>
      <c r="J292" s="24" t="s">
        <v>776</v>
      </c>
      <c r="K292" s="24" t="s">
        <v>777</v>
      </c>
      <c r="L292" s="24" t="s">
        <v>78</v>
      </c>
    </row>
  </sheetData>
  <pageMargins left="0.7" right="0.7" top="0.75" bottom="0.75" header="0" footer="0"/>
  <pageSetup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J338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13.5703125" customWidth="1"/>
    <col min="3" max="3" width="26.140625" customWidth="1"/>
    <col min="4" max="4" width="29.28515625" customWidth="1"/>
    <col min="5" max="5" width="7.85546875" customWidth="1"/>
    <col min="6" max="6" width="7.42578125" customWidth="1"/>
    <col min="7" max="7" width="8.7109375" customWidth="1"/>
    <col min="8" max="8" width="31.85546875" customWidth="1"/>
    <col min="9" max="10" width="8.7109375" customWidth="1"/>
  </cols>
  <sheetData>
    <row r="1" spans="2:10" x14ac:dyDescent="0.25">
      <c r="B1" s="16" t="s">
        <v>778</v>
      </c>
      <c r="C1" s="17" t="s">
        <v>4</v>
      </c>
      <c r="D1" s="17" t="s">
        <v>5</v>
      </c>
      <c r="E1" s="17" t="s">
        <v>779</v>
      </c>
      <c r="F1" s="18" t="s">
        <v>780</v>
      </c>
      <c r="H1" s="27" t="s">
        <v>5</v>
      </c>
      <c r="I1" s="27" t="s">
        <v>779</v>
      </c>
      <c r="J1" s="27" t="s">
        <v>780</v>
      </c>
    </row>
    <row r="2" spans="2:10" x14ac:dyDescent="0.25">
      <c r="B2" s="28"/>
      <c r="C2" s="29"/>
      <c r="D2" s="29" t="s">
        <v>781</v>
      </c>
      <c r="E2" s="20">
        <f t="array" ref="E2">INDEX('БД КО'!$H$2:$J$46,MATCH('БД КО'!$D2,'БД КО'!$H$2:$H$46,0),2)</f>
        <v>15</v>
      </c>
      <c r="F2" s="20">
        <f t="array" ref="F2">INDEX('БД КО'!$H$2:$J$46,MATCH('БД КО'!$E2,'БД КО'!$I$2:$I$46,0),3)</f>
        <v>30000</v>
      </c>
      <c r="H2" s="29" t="s">
        <v>782</v>
      </c>
      <c r="I2" s="20">
        <v>4</v>
      </c>
      <c r="J2" s="20">
        <v>3500</v>
      </c>
    </row>
    <row r="3" spans="2:10" x14ac:dyDescent="0.25">
      <c r="B3" s="19">
        <v>53648</v>
      </c>
      <c r="C3" s="22">
        <v>31300090806711</v>
      </c>
      <c r="D3" s="20" t="s">
        <v>783</v>
      </c>
      <c r="E3" s="20">
        <f t="array" ref="E3">INDEX('БД КО'!$H$2:$J$46,MATCH('БД КО'!$D3,'БД КО'!$H$2:$H$46,0),2)</f>
        <v>15</v>
      </c>
      <c r="F3" s="21">
        <f t="array" ref="F3">INDEX('БД КО'!$H$2:$J$46,MATCH('БД КО'!$E3,'БД КО'!$I$2:$I$46,0),3)</f>
        <v>30000</v>
      </c>
      <c r="H3" s="29" t="s">
        <v>784</v>
      </c>
      <c r="I3" s="20">
        <v>6</v>
      </c>
      <c r="J3" s="20">
        <v>15000</v>
      </c>
    </row>
    <row r="4" spans="2:10" x14ac:dyDescent="0.25">
      <c r="B4" s="28">
        <v>655926</v>
      </c>
      <c r="C4" s="30">
        <v>31400256363497</v>
      </c>
      <c r="D4" s="29" t="s">
        <v>785</v>
      </c>
      <c r="E4" s="20">
        <f t="array" ref="E4">INDEX('БД КО'!$H$2:$J$46,MATCH('БД КО'!$D4,'БД КО'!$H$2:$H$46,0),2)</f>
        <v>15</v>
      </c>
      <c r="F4" s="21">
        <f t="array" ref="F4">INDEX('БД КО'!$H$2:$J$46,MATCH('БД КО'!$E4,'БД КО'!$I$2:$I$46,0),3)</f>
        <v>30000</v>
      </c>
      <c r="H4" s="29" t="s">
        <v>786</v>
      </c>
      <c r="I4" s="20">
        <v>8</v>
      </c>
      <c r="J4" s="20">
        <v>20000</v>
      </c>
    </row>
    <row r="5" spans="2:10" x14ac:dyDescent="0.25">
      <c r="B5" s="28">
        <v>721346</v>
      </c>
      <c r="C5" s="30">
        <v>31400256368250</v>
      </c>
      <c r="D5" s="29" t="s">
        <v>785</v>
      </c>
      <c r="E5" s="20">
        <f t="array" ref="E5">INDEX('БД КО'!$H$2:$J$46,MATCH('БД КО'!$D5,'БД КО'!$H$2:$H$46,0),2)</f>
        <v>15</v>
      </c>
      <c r="F5" s="21">
        <f t="array" ref="F5">INDEX('БД КО'!$H$2:$J$46,MATCH('БД КО'!$E5,'БД КО'!$I$2:$I$46,0),3)</f>
        <v>30000</v>
      </c>
      <c r="H5" s="29" t="s">
        <v>787</v>
      </c>
      <c r="I5" s="20">
        <v>10</v>
      </c>
      <c r="J5" s="20">
        <v>40000</v>
      </c>
    </row>
    <row r="6" spans="2:10" x14ac:dyDescent="0.25">
      <c r="B6" s="28">
        <v>526</v>
      </c>
      <c r="C6" s="31">
        <v>12518574</v>
      </c>
      <c r="D6" s="29" t="s">
        <v>787</v>
      </c>
      <c r="E6" s="20">
        <f t="array" ref="E6">INDEX('БД КО'!$H$2:$J$46,MATCH('БД КО'!$D6,'БД КО'!$H$2:$H$46,0),2)</f>
        <v>10</v>
      </c>
      <c r="F6" s="21">
        <f t="array" ref="F6">INDEX('БД КО'!$H$2:$J$46,MATCH('БД КО'!$E6,'БД КО'!$I$2:$I$46,0),3)</f>
        <v>40000</v>
      </c>
      <c r="H6" s="29" t="s">
        <v>788</v>
      </c>
      <c r="I6" s="20">
        <v>4</v>
      </c>
      <c r="J6" s="20">
        <v>4500</v>
      </c>
    </row>
    <row r="7" spans="2:10" x14ac:dyDescent="0.25">
      <c r="B7" s="28">
        <v>711</v>
      </c>
      <c r="C7" s="31">
        <v>12527410</v>
      </c>
      <c r="D7" s="29" t="s">
        <v>787</v>
      </c>
      <c r="E7" s="20">
        <f t="array" ref="E7">INDEX('БД КО'!$H$2:$J$46,MATCH('БД КО'!$D7,'БД КО'!$H$2:$H$46,0),2)</f>
        <v>10</v>
      </c>
      <c r="F7" s="21">
        <f t="array" ref="F7">INDEX('БД КО'!$H$2:$J$46,MATCH('БД КО'!$E7,'БД КО'!$I$2:$I$46,0),3)</f>
        <v>40000</v>
      </c>
      <c r="H7" s="29" t="s">
        <v>789</v>
      </c>
      <c r="I7" s="20">
        <v>4</v>
      </c>
      <c r="J7" s="20">
        <v>3000</v>
      </c>
    </row>
    <row r="8" spans="2:10" x14ac:dyDescent="0.25">
      <c r="B8" s="19">
        <v>413</v>
      </c>
      <c r="C8" s="20" t="s">
        <v>790</v>
      </c>
      <c r="D8" s="20" t="s">
        <v>791</v>
      </c>
      <c r="E8" s="20">
        <f t="array" ref="E8">INDEX('БД КО'!$H$2:$J$46,MATCH('БД КО'!$D8,'БД КО'!$H$2:$H$46,0),2)</f>
        <v>10</v>
      </c>
      <c r="F8" s="21">
        <f t="array" ref="F8">INDEX('БД КО'!$H$2:$J$46,MATCH('БД КО'!$E8,'БД КО'!$I$2:$I$46,0),3)</f>
        <v>40000</v>
      </c>
      <c r="H8" s="20" t="s">
        <v>792</v>
      </c>
      <c r="I8" s="20">
        <v>4</v>
      </c>
      <c r="J8" s="20">
        <v>3000</v>
      </c>
    </row>
    <row r="9" spans="2:10" x14ac:dyDescent="0.25">
      <c r="B9" s="19">
        <v>700</v>
      </c>
      <c r="C9" s="20">
        <v>1463100</v>
      </c>
      <c r="D9" s="29" t="s">
        <v>791</v>
      </c>
      <c r="E9" s="20">
        <f t="array" ref="E9">INDEX('БД КО'!$H$2:$J$46,MATCH('БД КО'!$D9,'БД КО'!$H$2:$H$46,0),2)</f>
        <v>10</v>
      </c>
      <c r="F9" s="21">
        <f t="array" ref="F9">INDEX('БД КО'!$H$2:$J$46,MATCH('БД КО'!$E9,'БД КО'!$I$2:$I$46,0),3)</f>
        <v>40000</v>
      </c>
      <c r="H9" s="29" t="s">
        <v>793</v>
      </c>
      <c r="I9" s="20">
        <v>4</v>
      </c>
      <c r="J9" s="20">
        <v>3000</v>
      </c>
    </row>
    <row r="10" spans="2:10" x14ac:dyDescent="0.25">
      <c r="B10" s="28">
        <v>911</v>
      </c>
      <c r="C10" s="29" t="s">
        <v>794</v>
      </c>
      <c r="D10" s="29" t="s">
        <v>791</v>
      </c>
      <c r="E10" s="20">
        <f t="array" ref="E10">INDEX('БД КО'!$H$2:$J$46,MATCH('БД КО'!$D10,'БД КО'!$H$2:$H$46,0),2)</f>
        <v>10</v>
      </c>
      <c r="F10" s="21">
        <f t="array" ref="F10">INDEX('БД КО'!$H$2:$J$46,MATCH('БД КО'!$E10,'БД КО'!$I$2:$I$46,0),3)</f>
        <v>40000</v>
      </c>
      <c r="H10" s="29" t="s">
        <v>795</v>
      </c>
      <c r="I10" s="20">
        <v>4</v>
      </c>
      <c r="J10" s="20">
        <v>3000</v>
      </c>
    </row>
    <row r="11" spans="2:10" x14ac:dyDescent="0.25">
      <c r="B11" s="28">
        <v>919</v>
      </c>
      <c r="C11" s="29" t="s">
        <v>796</v>
      </c>
      <c r="D11" s="29" t="s">
        <v>791</v>
      </c>
      <c r="E11" s="20">
        <f t="array" ref="E11">INDEX('БД КО'!$H$2:$J$46,MATCH('БД КО'!$D11,'БД КО'!$H$2:$H$46,0),2)</f>
        <v>10</v>
      </c>
      <c r="F11" s="21">
        <f t="array" ref="F11">INDEX('БД КО'!$H$2:$J$46,MATCH('БД КО'!$E11,'БД КО'!$I$2:$I$46,0),3)</f>
        <v>40000</v>
      </c>
      <c r="H11" s="29" t="s">
        <v>797</v>
      </c>
      <c r="I11" s="20">
        <v>4</v>
      </c>
      <c r="J11" s="20">
        <v>3000</v>
      </c>
    </row>
    <row r="12" spans="2:10" x14ac:dyDescent="0.25">
      <c r="B12" s="19">
        <v>596</v>
      </c>
      <c r="C12" s="32"/>
      <c r="D12" s="29" t="s">
        <v>798</v>
      </c>
      <c r="E12" s="20">
        <f t="array" ref="E12">INDEX('БД КО'!$H$2:$J$46,MATCH('БД КО'!$D12,'БД КО'!$H$2:$H$46,0),2)</f>
        <v>10</v>
      </c>
      <c r="F12" s="21">
        <f t="array" ref="F12">INDEX('БД КО'!$H$2:$J$46,MATCH('БД КО'!$E12,'БД КО'!$I$2:$I$46,0),3)</f>
        <v>40000</v>
      </c>
      <c r="H12" s="29" t="s">
        <v>799</v>
      </c>
      <c r="I12" s="20">
        <v>4</v>
      </c>
      <c r="J12" s="20">
        <v>3500</v>
      </c>
    </row>
    <row r="13" spans="2:10" x14ac:dyDescent="0.25">
      <c r="B13" s="28">
        <v>630</v>
      </c>
      <c r="C13" s="29"/>
      <c r="D13" s="29" t="s">
        <v>798</v>
      </c>
      <c r="E13" s="20">
        <f t="array" ref="E13">INDEX('БД КО'!$H$2:$J$46,MATCH('БД КО'!$D13,'БД КО'!$H$2:$H$46,0),2)</f>
        <v>10</v>
      </c>
      <c r="F13" s="21">
        <f t="array" ref="F13">INDEX('БД КО'!$H$2:$J$46,MATCH('БД КО'!$E13,'БД КО'!$I$2:$I$46,0),3)</f>
        <v>40000</v>
      </c>
      <c r="H13" s="29" t="s">
        <v>800</v>
      </c>
      <c r="I13" s="20">
        <v>4</v>
      </c>
      <c r="J13" s="20">
        <v>3000</v>
      </c>
    </row>
    <row r="14" spans="2:10" x14ac:dyDescent="0.25">
      <c r="B14" s="28">
        <v>653</v>
      </c>
      <c r="C14" s="29">
        <v>53802463</v>
      </c>
      <c r="D14" s="29" t="s">
        <v>798</v>
      </c>
      <c r="E14" s="20">
        <f t="array" ref="E14">INDEX('БД КО'!$H$2:$J$46,MATCH('БД КО'!$D14,'БД КО'!$H$2:$H$46,0),2)</f>
        <v>10</v>
      </c>
      <c r="F14" s="21">
        <f t="array" ref="F14">INDEX('БД КО'!$H$2:$J$46,MATCH('БД КО'!$E14,'БД КО'!$I$2:$I$46,0),3)</f>
        <v>40000</v>
      </c>
      <c r="H14" s="29" t="s">
        <v>801</v>
      </c>
      <c r="I14" s="20">
        <v>10</v>
      </c>
      <c r="J14" s="20">
        <v>15000</v>
      </c>
    </row>
    <row r="15" spans="2:10" x14ac:dyDescent="0.25">
      <c r="B15" s="28">
        <v>707</v>
      </c>
      <c r="C15" s="29" t="s">
        <v>802</v>
      </c>
      <c r="D15" s="29" t="s">
        <v>803</v>
      </c>
      <c r="E15" s="20">
        <f t="array" ref="E15">INDEX('БД КО'!$H$2:$J$46,MATCH('БД КО'!$D15,'БД КО'!$H$2:$H$46,0),2)</f>
        <v>10</v>
      </c>
      <c r="F15" s="21">
        <f t="array" ref="F15">INDEX('БД КО'!$H$2:$J$46,MATCH('БД КО'!$E15,'БД КО'!$I$2:$I$46,0),3)</f>
        <v>40000</v>
      </c>
      <c r="H15" s="20" t="s">
        <v>804</v>
      </c>
      <c r="I15" s="20">
        <v>4</v>
      </c>
      <c r="J15" s="20">
        <v>3000</v>
      </c>
    </row>
    <row r="16" spans="2:10" x14ac:dyDescent="0.25">
      <c r="B16" s="19">
        <v>1001</v>
      </c>
      <c r="C16" s="20"/>
      <c r="D16" s="20" t="s">
        <v>805</v>
      </c>
      <c r="E16" s="20">
        <f t="array" ref="E16">INDEX('БД КО'!$H$2:$J$46,MATCH('БД КО'!$D16,'БД КО'!$H$2:$H$46,0),2)</f>
        <v>10</v>
      </c>
      <c r="F16" s="21">
        <f t="array" ref="F16">INDEX('БД КО'!$H$2:$J$46,MATCH('БД КО'!$E16,'БД КО'!$I$2:$I$46,0),3)</f>
        <v>40000</v>
      </c>
      <c r="H16" s="20" t="s">
        <v>806</v>
      </c>
      <c r="I16" s="20">
        <v>4</v>
      </c>
      <c r="J16" s="20">
        <v>5000</v>
      </c>
    </row>
    <row r="17" spans="2:10" x14ac:dyDescent="0.25">
      <c r="B17" s="28">
        <v>1010</v>
      </c>
      <c r="C17" s="29" t="s">
        <v>802</v>
      </c>
      <c r="D17" s="29" t="s">
        <v>805</v>
      </c>
      <c r="E17" s="20">
        <f t="array" ref="E17">INDEX('БД КО'!$H$2:$J$46,MATCH('БД КО'!$D17,'БД КО'!$H$2:$H$46,0),2)</f>
        <v>10</v>
      </c>
      <c r="F17" s="21">
        <f t="array" ref="F17">INDEX('БД КО'!$H$2:$J$46,MATCH('БД КО'!$E17,'БД КО'!$I$2:$I$46,0),3)</f>
        <v>40000</v>
      </c>
      <c r="H17" s="29" t="s">
        <v>807</v>
      </c>
      <c r="I17" s="20">
        <v>4</v>
      </c>
      <c r="J17" s="20">
        <v>4000</v>
      </c>
    </row>
    <row r="18" spans="2:10" x14ac:dyDescent="0.25">
      <c r="B18" s="19">
        <v>777</v>
      </c>
      <c r="C18" s="20"/>
      <c r="D18" s="20" t="s">
        <v>801</v>
      </c>
      <c r="E18" s="20">
        <f t="array" ref="E18">INDEX('БД КО'!$H$2:$J$46,MATCH('БД КО'!$D18,'БД КО'!$H$2:$H$46,0),2)</f>
        <v>10</v>
      </c>
      <c r="F18" s="21">
        <f t="array" ref="F18">INDEX('БД КО'!$H$2:$J$46,MATCH('БД КО'!$E18,'БД КО'!$I$2:$I$46,0),3)</f>
        <v>40000</v>
      </c>
      <c r="H18" s="29" t="s">
        <v>808</v>
      </c>
      <c r="I18" s="20">
        <v>4</v>
      </c>
      <c r="J18" s="20">
        <v>4500</v>
      </c>
    </row>
    <row r="19" spans="2:10" x14ac:dyDescent="0.25">
      <c r="B19" s="28">
        <v>427</v>
      </c>
      <c r="C19" s="29" t="s">
        <v>809</v>
      </c>
      <c r="D19" s="29" t="s">
        <v>786</v>
      </c>
      <c r="E19" s="20">
        <f t="array" ref="E19">INDEX('БД КО'!$H$2:$J$46,MATCH('БД КО'!$D19,'БД КО'!$H$2:$H$46,0),2)</f>
        <v>8</v>
      </c>
      <c r="F19" s="21">
        <f t="array" ref="F19">INDEX('БД КО'!$H$2:$J$46,MATCH('БД КО'!$E19,'БД КО'!$I$2:$I$46,0),3)</f>
        <v>20000</v>
      </c>
      <c r="H19" s="29" t="s">
        <v>810</v>
      </c>
      <c r="I19" s="20">
        <v>4</v>
      </c>
      <c r="J19" s="20">
        <v>5000</v>
      </c>
    </row>
    <row r="20" spans="2:10" x14ac:dyDescent="0.25">
      <c r="B20" s="19">
        <v>721225</v>
      </c>
      <c r="C20" s="20" t="s">
        <v>811</v>
      </c>
      <c r="D20" s="29" t="s">
        <v>786</v>
      </c>
      <c r="E20" s="20">
        <f t="array" ref="E20">INDEX('БД КО'!$H$2:$J$46,MATCH('БД КО'!$D20,'БД КО'!$H$2:$H$46,0),2)</f>
        <v>8</v>
      </c>
      <c r="F20" s="21">
        <f t="array" ref="F20">INDEX('БД КО'!$H$2:$J$46,MATCH('БД КО'!$E20,'БД КО'!$I$2:$I$46,0),3)</f>
        <v>20000</v>
      </c>
      <c r="H20" s="29" t="s">
        <v>812</v>
      </c>
      <c r="I20" s="20">
        <v>4</v>
      </c>
      <c r="J20" s="20">
        <v>3500</v>
      </c>
    </row>
    <row r="21" spans="2:10" ht="15.75" customHeight="1" x14ac:dyDescent="0.25">
      <c r="B21" s="28">
        <v>721226</v>
      </c>
      <c r="C21" s="29" t="s">
        <v>813</v>
      </c>
      <c r="D21" s="29" t="s">
        <v>786</v>
      </c>
      <c r="E21" s="20">
        <f t="array" ref="E21">INDEX('БД КО'!$H$2:$J$46,MATCH('БД КО'!$D21,'БД КО'!$H$2:$H$46,0),2)</f>
        <v>8</v>
      </c>
      <c r="F21" s="21">
        <f t="array" ref="F21">INDEX('БД КО'!$H$2:$J$46,MATCH('БД КО'!$E21,'БД КО'!$I$2:$I$46,0),3)</f>
        <v>20000</v>
      </c>
      <c r="H21" s="20" t="s">
        <v>814</v>
      </c>
      <c r="I21" s="20">
        <v>4</v>
      </c>
      <c r="J21" s="20">
        <v>3500</v>
      </c>
    </row>
    <row r="22" spans="2:10" ht="15.75" customHeight="1" x14ac:dyDescent="0.25">
      <c r="B22" s="28">
        <v>721228</v>
      </c>
      <c r="C22" s="29" t="s">
        <v>815</v>
      </c>
      <c r="D22" s="29" t="s">
        <v>786</v>
      </c>
      <c r="E22" s="20">
        <f t="array" ref="E22">INDEX('БД КО'!$H$2:$J$46,MATCH('БД КО'!$D22,'БД КО'!$H$2:$H$46,0),2)</f>
        <v>8</v>
      </c>
      <c r="F22" s="21">
        <f t="array" ref="F22">INDEX('БД КО'!$H$2:$J$46,MATCH('БД КО'!$E22,'БД КО'!$I$2:$I$46,0),3)</f>
        <v>20000</v>
      </c>
      <c r="H22" s="29" t="s">
        <v>816</v>
      </c>
      <c r="I22" s="20">
        <v>4</v>
      </c>
      <c r="J22" s="20">
        <v>3500</v>
      </c>
    </row>
    <row r="23" spans="2:10" ht="15.75" customHeight="1" x14ac:dyDescent="0.25">
      <c r="B23" s="28">
        <v>721230</v>
      </c>
      <c r="C23" s="29" t="s">
        <v>817</v>
      </c>
      <c r="D23" s="29" t="s">
        <v>786</v>
      </c>
      <c r="E23" s="20">
        <f t="array" ref="E23">INDEX('БД КО'!$H$2:$J$46,MATCH('БД КО'!$D23,'БД КО'!$H$2:$H$46,0),2)</f>
        <v>8</v>
      </c>
      <c r="F23" s="21">
        <f t="array" ref="F23">INDEX('БД КО'!$H$2:$J$46,MATCH('БД КО'!$E23,'БД КО'!$I$2:$I$46,0),3)</f>
        <v>20000</v>
      </c>
      <c r="H23" s="29" t="s">
        <v>818</v>
      </c>
      <c r="I23" s="20">
        <v>4</v>
      </c>
      <c r="J23" s="20">
        <v>3500</v>
      </c>
    </row>
    <row r="24" spans="2:10" ht="15.75" customHeight="1" x14ac:dyDescent="0.25">
      <c r="B24" s="19">
        <v>721231</v>
      </c>
      <c r="C24" s="20" t="s">
        <v>819</v>
      </c>
      <c r="D24" s="20" t="s">
        <v>786</v>
      </c>
      <c r="E24" s="20">
        <f t="array" ref="E24">INDEX('БД КО'!$H$2:$J$46,MATCH('БД КО'!$D24,'БД КО'!$H$2:$H$46,0),2)</f>
        <v>8</v>
      </c>
      <c r="F24" s="21">
        <f t="array" ref="F24">INDEX('БД КО'!$H$2:$J$46,MATCH('БД КО'!$E24,'БД КО'!$I$2:$I$46,0),3)</f>
        <v>20000</v>
      </c>
      <c r="H24" s="29" t="s">
        <v>820</v>
      </c>
      <c r="I24" s="20">
        <v>4</v>
      </c>
      <c r="J24" s="20">
        <v>3000</v>
      </c>
    </row>
    <row r="25" spans="2:10" ht="15.75" customHeight="1" x14ac:dyDescent="0.25">
      <c r="B25" s="19">
        <v>721252</v>
      </c>
      <c r="C25" s="20" t="s">
        <v>821</v>
      </c>
      <c r="D25" s="20" t="s">
        <v>786</v>
      </c>
      <c r="E25" s="20">
        <f t="array" ref="E25">INDEX('БД КО'!$H$2:$J$46,MATCH('БД КО'!$D25,'БД КО'!$H$2:$H$46,0),2)</f>
        <v>8</v>
      </c>
      <c r="F25" s="21">
        <f t="array" ref="F25">INDEX('БД КО'!$H$2:$J$46,MATCH('БД КО'!$E25,'БД КО'!$I$2:$I$46,0),3)</f>
        <v>20000</v>
      </c>
      <c r="H25" s="29" t="s">
        <v>805</v>
      </c>
      <c r="I25" s="20">
        <v>10</v>
      </c>
      <c r="J25" s="20">
        <v>20000</v>
      </c>
    </row>
    <row r="26" spans="2:10" ht="15.75" customHeight="1" x14ac:dyDescent="0.25">
      <c r="B26" s="19">
        <v>721267</v>
      </c>
      <c r="C26" s="32" t="s">
        <v>822</v>
      </c>
      <c r="D26" s="29" t="s">
        <v>786</v>
      </c>
      <c r="E26" s="20">
        <f t="array" ref="E26">INDEX('БД КО'!$H$2:$J$46,MATCH('БД КО'!$D26,'БД КО'!$H$2:$H$46,0),2)</f>
        <v>8</v>
      </c>
      <c r="F26" s="21">
        <f t="array" ref="F26">INDEX('БД КО'!$H$2:$J$46,MATCH('БД КО'!$E26,'БД КО'!$I$2:$I$46,0),3)</f>
        <v>20000</v>
      </c>
      <c r="H26" s="29" t="s">
        <v>798</v>
      </c>
      <c r="I26" s="20">
        <v>10</v>
      </c>
      <c r="J26" s="20">
        <v>20000</v>
      </c>
    </row>
    <row r="27" spans="2:10" ht="15.75" customHeight="1" x14ac:dyDescent="0.25">
      <c r="B27" s="28">
        <v>721270</v>
      </c>
      <c r="C27" s="31" t="s">
        <v>823</v>
      </c>
      <c r="D27" s="20" t="s">
        <v>786</v>
      </c>
      <c r="E27" s="20">
        <f t="array" ref="E27">INDEX('БД КО'!$H$2:$J$46,MATCH('БД КО'!$D27,'БД КО'!$H$2:$H$46,0),2)</f>
        <v>8</v>
      </c>
      <c r="F27" s="21">
        <f t="array" ref="F27">INDEX('БД КО'!$H$2:$J$46,MATCH('БД КО'!$E27,'БД КО'!$I$2:$I$46,0),3)</f>
        <v>20000</v>
      </c>
      <c r="H27" s="29" t="s">
        <v>791</v>
      </c>
      <c r="I27" s="20">
        <v>10</v>
      </c>
      <c r="J27" s="20">
        <v>25000</v>
      </c>
    </row>
    <row r="28" spans="2:10" ht="15.75" customHeight="1" x14ac:dyDescent="0.25">
      <c r="B28" s="28">
        <v>721271</v>
      </c>
      <c r="C28" s="29" t="s">
        <v>824</v>
      </c>
      <c r="D28" s="29" t="s">
        <v>786</v>
      </c>
      <c r="E28" s="20">
        <f t="array" ref="E28">INDEX('БД КО'!$H$2:$J$46,MATCH('БД КО'!$D28,'БД КО'!$H$2:$H$46,0),2)</f>
        <v>8</v>
      </c>
      <c r="F28" s="21">
        <f t="array" ref="F28">INDEX('БД КО'!$H$2:$J$46,MATCH('БД КО'!$E28,'БД КО'!$I$2:$I$46,0),3)</f>
        <v>20000</v>
      </c>
      <c r="H28" s="29" t="s">
        <v>825</v>
      </c>
      <c r="I28" s="20">
        <v>4</v>
      </c>
      <c r="J28" s="20">
        <v>3500</v>
      </c>
    </row>
    <row r="29" spans="2:10" ht="15.75" customHeight="1" x14ac:dyDescent="0.25">
      <c r="B29" s="19">
        <v>721273</v>
      </c>
      <c r="C29" s="20" t="s">
        <v>826</v>
      </c>
      <c r="D29" s="20" t="s">
        <v>786</v>
      </c>
      <c r="E29" s="20">
        <f t="array" ref="E29">INDEX('БД КО'!$H$2:$J$46,MATCH('БД КО'!$D29,'БД КО'!$H$2:$H$46,0),2)</f>
        <v>8</v>
      </c>
      <c r="F29" s="21">
        <f t="array" ref="F29">INDEX('БД КО'!$H$2:$J$46,MATCH('БД КО'!$E29,'БД КО'!$I$2:$I$46,0),3)</f>
        <v>20000</v>
      </c>
      <c r="H29" s="29" t="s">
        <v>827</v>
      </c>
      <c r="I29" s="20">
        <v>6</v>
      </c>
      <c r="J29" s="20">
        <v>5000</v>
      </c>
    </row>
    <row r="30" spans="2:10" ht="15.75" customHeight="1" x14ac:dyDescent="0.25">
      <c r="B30" s="19">
        <v>721274</v>
      </c>
      <c r="C30" s="20" t="s">
        <v>828</v>
      </c>
      <c r="D30" s="29" t="s">
        <v>786</v>
      </c>
      <c r="E30" s="20">
        <f t="array" ref="E30">INDEX('БД КО'!$H$2:$J$46,MATCH('БД КО'!$D30,'БД КО'!$H$2:$H$46,0),2)</f>
        <v>8</v>
      </c>
      <c r="F30" s="21">
        <f t="array" ref="F30">INDEX('БД КО'!$H$2:$J$46,MATCH('БД КО'!$E30,'БД КО'!$I$2:$I$46,0),3)</f>
        <v>20000</v>
      </c>
      <c r="H30" s="29" t="s">
        <v>829</v>
      </c>
      <c r="I30" s="20">
        <v>4</v>
      </c>
      <c r="J30" s="20">
        <v>4500</v>
      </c>
    </row>
    <row r="31" spans="2:10" ht="15.75" customHeight="1" x14ac:dyDescent="0.25">
      <c r="B31" s="19">
        <v>721275</v>
      </c>
      <c r="C31" s="20" t="s">
        <v>830</v>
      </c>
      <c r="D31" s="20" t="s">
        <v>786</v>
      </c>
      <c r="E31" s="20">
        <f t="array" ref="E31">INDEX('БД КО'!$H$2:$J$46,MATCH('БД КО'!$D31,'БД КО'!$H$2:$H$46,0),2)</f>
        <v>8</v>
      </c>
      <c r="F31" s="21">
        <f t="array" ref="F31">INDEX('БД КО'!$H$2:$J$46,MATCH('БД КО'!$E31,'БД КО'!$I$2:$I$46,0),3)</f>
        <v>20000</v>
      </c>
      <c r="H31" s="29" t="s">
        <v>831</v>
      </c>
      <c r="I31" s="20">
        <v>5</v>
      </c>
      <c r="J31" s="20">
        <v>6500</v>
      </c>
    </row>
    <row r="32" spans="2:10" ht="15.75" customHeight="1" x14ac:dyDescent="0.25">
      <c r="B32" s="28">
        <v>721278</v>
      </c>
      <c r="C32" s="29" t="s">
        <v>832</v>
      </c>
      <c r="D32" s="29" t="s">
        <v>786</v>
      </c>
      <c r="E32" s="20">
        <f t="array" ref="E32">INDEX('БД КО'!$H$2:$J$46,MATCH('БД КО'!$D32,'БД КО'!$H$2:$H$46,0),2)</f>
        <v>8</v>
      </c>
      <c r="F32" s="21">
        <f t="array" ref="F32">INDEX('БД КО'!$H$2:$J$46,MATCH('БД КО'!$E32,'БД КО'!$I$2:$I$46,0),3)</f>
        <v>20000</v>
      </c>
      <c r="H32" s="29" t="s">
        <v>833</v>
      </c>
      <c r="I32" s="20">
        <v>5</v>
      </c>
      <c r="J32" s="20">
        <v>6500</v>
      </c>
    </row>
    <row r="33" spans="2:10" ht="15.75" customHeight="1" x14ac:dyDescent="0.25">
      <c r="B33" s="28">
        <v>755573</v>
      </c>
      <c r="C33" s="29" t="s">
        <v>834</v>
      </c>
      <c r="D33" s="29" t="s">
        <v>786</v>
      </c>
      <c r="E33" s="20">
        <f t="array" ref="E33">INDEX('БД КО'!$H$2:$J$46,MATCH('БД КО'!$D33,'БД КО'!$H$2:$H$46,0),2)</f>
        <v>8</v>
      </c>
      <c r="F33" s="21">
        <f t="array" ref="F33">INDEX('БД КО'!$H$2:$J$46,MATCH('БД КО'!$E33,'БД КО'!$I$2:$I$46,0),3)</f>
        <v>20000</v>
      </c>
      <c r="H33" s="29" t="s">
        <v>835</v>
      </c>
      <c r="I33" s="20">
        <v>5</v>
      </c>
      <c r="J33" s="20">
        <v>8000</v>
      </c>
    </row>
    <row r="34" spans="2:10" ht="15.75" customHeight="1" x14ac:dyDescent="0.25">
      <c r="B34" s="28">
        <v>755581</v>
      </c>
      <c r="C34" s="29" t="s">
        <v>836</v>
      </c>
      <c r="D34" s="29" t="s">
        <v>786</v>
      </c>
      <c r="E34" s="20">
        <f t="array" ref="E34">INDEX('БД КО'!$H$2:$J$46,MATCH('БД КО'!$D34,'БД КО'!$H$2:$H$46,0),2)</f>
        <v>8</v>
      </c>
      <c r="F34" s="21">
        <f t="array" ref="F34">INDEX('БД КО'!$H$2:$J$46,MATCH('БД КО'!$E34,'БД КО'!$I$2:$I$46,0),3)</f>
        <v>20000</v>
      </c>
      <c r="H34" s="20" t="s">
        <v>837</v>
      </c>
      <c r="I34" s="20">
        <v>6</v>
      </c>
      <c r="J34" s="20">
        <v>8000</v>
      </c>
    </row>
    <row r="35" spans="2:10" ht="15.75" customHeight="1" x14ac:dyDescent="0.25">
      <c r="B35" s="28">
        <v>755582</v>
      </c>
      <c r="C35" s="29" t="s">
        <v>838</v>
      </c>
      <c r="D35" s="29" t="s">
        <v>786</v>
      </c>
      <c r="E35" s="20">
        <f t="array" ref="E35">INDEX('БД КО'!$H$2:$J$46,MATCH('БД КО'!$D35,'БД КО'!$H$2:$H$46,0),2)</f>
        <v>8</v>
      </c>
      <c r="F35" s="21">
        <f t="array" ref="F35">INDEX('БД КО'!$H$2:$J$46,MATCH('БД КО'!$E35,'БД КО'!$I$2:$I$46,0),3)</f>
        <v>20000</v>
      </c>
      <c r="H35" s="20" t="s">
        <v>839</v>
      </c>
      <c r="I35" s="20">
        <v>4</v>
      </c>
      <c r="J35" s="20">
        <v>3500</v>
      </c>
    </row>
    <row r="36" spans="2:10" ht="15.75" customHeight="1" x14ac:dyDescent="0.25">
      <c r="B36" s="19">
        <v>755584</v>
      </c>
      <c r="C36" s="20" t="s">
        <v>840</v>
      </c>
      <c r="D36" s="20" t="s">
        <v>786</v>
      </c>
      <c r="E36" s="20">
        <f t="array" ref="E36">INDEX('БД КО'!$H$2:$J$46,MATCH('БД КО'!$D36,'БД КО'!$H$2:$H$46,0),2)</f>
        <v>8</v>
      </c>
      <c r="F36" s="21">
        <f t="array" ref="F36">INDEX('БД КО'!$H$2:$J$46,MATCH('БД КО'!$E36,'БД КО'!$I$2:$I$46,0),3)</f>
        <v>20000</v>
      </c>
      <c r="H36" s="29" t="s">
        <v>781</v>
      </c>
      <c r="I36" s="20">
        <v>15</v>
      </c>
      <c r="J36" s="20">
        <v>30000</v>
      </c>
    </row>
    <row r="37" spans="2:10" ht="15.75" customHeight="1" x14ac:dyDescent="0.25">
      <c r="B37" s="19">
        <v>755585</v>
      </c>
      <c r="C37" s="20" t="s">
        <v>841</v>
      </c>
      <c r="D37" s="29" t="s">
        <v>786</v>
      </c>
      <c r="E37" s="20">
        <f t="array" ref="E37">INDEX('БД КО'!$H$2:$J$46,MATCH('БД КО'!$D37,'БД КО'!$H$2:$H$46,0),2)</f>
        <v>8</v>
      </c>
      <c r="F37" s="21">
        <f t="array" ref="F37">INDEX('БД КО'!$H$2:$J$46,MATCH('БД КО'!$E37,'БД КО'!$I$2:$I$46,0),3)</f>
        <v>20000</v>
      </c>
      <c r="H37" s="29" t="s">
        <v>842</v>
      </c>
      <c r="I37" s="20">
        <v>4</v>
      </c>
      <c r="J37" s="20">
        <v>4500</v>
      </c>
    </row>
    <row r="38" spans="2:10" ht="15.75" customHeight="1" x14ac:dyDescent="0.25">
      <c r="B38" s="19">
        <v>755586</v>
      </c>
      <c r="C38" s="32" t="s">
        <v>843</v>
      </c>
      <c r="D38" s="29" t="s">
        <v>786</v>
      </c>
      <c r="E38" s="20">
        <f t="array" ref="E38">INDEX('БД КО'!$H$2:$J$46,MATCH('БД КО'!$D38,'БД КО'!$H$2:$H$46,0),2)</f>
        <v>8</v>
      </c>
      <c r="F38" s="21">
        <f t="array" ref="F38">INDEX('БД КО'!$H$2:$J$46,MATCH('БД КО'!$E38,'БД КО'!$I$2:$I$46,0),3)</f>
        <v>20000</v>
      </c>
      <c r="H38" s="29" t="s">
        <v>844</v>
      </c>
      <c r="I38" s="20">
        <v>4</v>
      </c>
      <c r="J38" s="20">
        <v>4500</v>
      </c>
    </row>
    <row r="39" spans="2:10" ht="15.75" customHeight="1" x14ac:dyDescent="0.25">
      <c r="B39" s="19">
        <v>755587</v>
      </c>
      <c r="C39" s="20" t="s">
        <v>845</v>
      </c>
      <c r="D39" s="20" t="s">
        <v>786</v>
      </c>
      <c r="E39" s="20">
        <f t="array" ref="E39">INDEX('БД КО'!$H$2:$J$46,MATCH('БД КО'!$D39,'БД КО'!$H$2:$H$46,0),2)</f>
        <v>8</v>
      </c>
      <c r="F39" s="21">
        <f t="array" ref="F39">INDEX('БД КО'!$H$2:$J$46,MATCH('БД КО'!$E39,'БД КО'!$I$2:$I$46,0),3)</f>
        <v>20000</v>
      </c>
      <c r="H39" s="29" t="s">
        <v>846</v>
      </c>
      <c r="I39" s="20">
        <v>4</v>
      </c>
      <c r="J39" s="20">
        <v>3000</v>
      </c>
    </row>
    <row r="40" spans="2:10" ht="15.75" customHeight="1" x14ac:dyDescent="0.25">
      <c r="B40" s="28">
        <v>755589</v>
      </c>
      <c r="C40" s="29" t="s">
        <v>847</v>
      </c>
      <c r="D40" s="29" t="s">
        <v>786</v>
      </c>
      <c r="E40" s="20">
        <f t="array" ref="E40">INDEX('БД КО'!$H$2:$J$46,MATCH('БД КО'!$D40,'БД КО'!$H$2:$H$46,0),2)</f>
        <v>8</v>
      </c>
      <c r="F40" s="21">
        <f t="array" ref="F40">INDEX('БД КО'!$H$2:$J$46,MATCH('БД КО'!$E40,'БД КО'!$I$2:$I$46,0),3)</f>
        <v>20000</v>
      </c>
      <c r="H40" s="29" t="s">
        <v>803</v>
      </c>
      <c r="I40" s="20">
        <v>10</v>
      </c>
      <c r="J40" s="20">
        <v>20000</v>
      </c>
    </row>
    <row r="41" spans="2:10" ht="15.75" customHeight="1" x14ac:dyDescent="0.25">
      <c r="B41" s="28">
        <v>755590</v>
      </c>
      <c r="C41" s="31" t="s">
        <v>848</v>
      </c>
      <c r="D41" s="29" t="s">
        <v>786</v>
      </c>
      <c r="E41" s="20">
        <f t="array" ref="E41">INDEX('БД КО'!$H$2:$J$46,MATCH('БД КО'!$D41,'БД КО'!$H$2:$H$46,0),2)</f>
        <v>8</v>
      </c>
      <c r="F41" s="21">
        <f t="array" ref="F41">INDEX('БД КО'!$H$2:$J$46,MATCH('БД КО'!$E41,'БД КО'!$I$2:$I$46,0),3)</f>
        <v>20000</v>
      </c>
      <c r="H41" s="29" t="s">
        <v>849</v>
      </c>
      <c r="I41" s="20">
        <v>4</v>
      </c>
      <c r="J41" s="20">
        <v>3500</v>
      </c>
    </row>
    <row r="42" spans="2:10" ht="15.75" customHeight="1" x14ac:dyDescent="0.25">
      <c r="B42" s="19">
        <v>755594</v>
      </c>
      <c r="C42" s="20" t="s">
        <v>850</v>
      </c>
      <c r="D42" s="20" t="s">
        <v>786</v>
      </c>
      <c r="E42" s="20">
        <f t="array" ref="E42">INDEX('БД КО'!$H$2:$J$46,MATCH('БД КО'!$D42,'БД КО'!$H$2:$H$46,0),2)</f>
        <v>8</v>
      </c>
      <c r="F42" s="21">
        <f t="array" ref="F42">INDEX('БД КО'!$H$2:$J$46,MATCH('БД КО'!$E42,'БД КО'!$I$2:$I$46,0),3)</f>
        <v>20000</v>
      </c>
      <c r="H42" s="33" t="s">
        <v>851</v>
      </c>
      <c r="I42" s="24">
        <v>4</v>
      </c>
      <c r="J42" s="24">
        <v>3000</v>
      </c>
    </row>
    <row r="43" spans="2:10" ht="15.75" customHeight="1" x14ac:dyDescent="0.25">
      <c r="B43" s="28">
        <v>659584</v>
      </c>
      <c r="C43" s="29" t="s">
        <v>852</v>
      </c>
      <c r="D43" s="29" t="s">
        <v>784</v>
      </c>
      <c r="E43" s="20">
        <f t="array" ref="E43">INDEX('БД КО'!$H$2:$J$46,MATCH('БД КО'!$D43,'БД КО'!$H$2:$H$46,0),2)</f>
        <v>6</v>
      </c>
      <c r="F43" s="21">
        <f t="array" ref="F43">INDEX('БД КО'!$H$2:$J$46,MATCH('БД КО'!$E43,'БД КО'!$I$2:$I$46,0),3)</f>
        <v>15000</v>
      </c>
      <c r="H43" s="29" t="s">
        <v>853</v>
      </c>
      <c r="I43" s="20">
        <v>4</v>
      </c>
      <c r="J43" s="20">
        <v>3000</v>
      </c>
    </row>
    <row r="44" spans="2:10" ht="15.75" customHeight="1" x14ac:dyDescent="0.25">
      <c r="B44" s="19">
        <v>659590</v>
      </c>
      <c r="C44" s="20" t="s">
        <v>854</v>
      </c>
      <c r="D44" s="20" t="s">
        <v>784</v>
      </c>
      <c r="E44" s="20">
        <f t="array" ref="E44">INDEX('БД КО'!$H$2:$J$46,MATCH('БД КО'!$D44,'БД КО'!$H$2:$H$46,0),2)</f>
        <v>6</v>
      </c>
      <c r="F44" s="21">
        <f t="array" ref="F44">INDEX('БД КО'!$H$2:$J$46,MATCH('БД КО'!$E44,'БД КО'!$I$2:$I$46,0),3)</f>
        <v>15000</v>
      </c>
      <c r="H44" s="33" t="s">
        <v>855</v>
      </c>
      <c r="I44" s="24">
        <v>4</v>
      </c>
      <c r="J44" s="24">
        <v>3000</v>
      </c>
    </row>
    <row r="45" spans="2:10" ht="15.75" customHeight="1" x14ac:dyDescent="0.25">
      <c r="B45" s="28">
        <v>659596</v>
      </c>
      <c r="C45" s="29" t="s">
        <v>856</v>
      </c>
      <c r="D45" s="29" t="s">
        <v>784</v>
      </c>
      <c r="E45" s="20">
        <f t="array" ref="E45">INDEX('БД КО'!$H$2:$J$46,MATCH('БД КО'!$D45,'БД КО'!$H$2:$H$46,0),2)</f>
        <v>6</v>
      </c>
      <c r="F45" s="21">
        <f t="array" ref="F45">INDEX('БД КО'!$H$2:$J$46,MATCH('БД КО'!$E45,'БД КО'!$I$2:$I$46,0),3)</f>
        <v>15000</v>
      </c>
      <c r="H45" s="33" t="s">
        <v>785</v>
      </c>
      <c r="I45" s="24">
        <v>15</v>
      </c>
      <c r="J45" s="24">
        <v>20000</v>
      </c>
    </row>
    <row r="46" spans="2:10" ht="15.75" customHeight="1" x14ac:dyDescent="0.25">
      <c r="B46" s="19">
        <v>176</v>
      </c>
      <c r="C46" s="20">
        <v>313770</v>
      </c>
      <c r="D46" s="20" t="s">
        <v>837</v>
      </c>
      <c r="E46" s="20">
        <f t="array" ref="E46">INDEX('БД КО'!$H$2:$J$46,MATCH('БД КО'!$D46,'БД КО'!$H$2:$H$46,0),2)</f>
        <v>6</v>
      </c>
      <c r="F46" s="21">
        <f t="array" ref="F46">INDEX('БД КО'!$H$2:$J$46,MATCH('БД КО'!$E46,'БД КО'!$I$2:$I$46,0),3)</f>
        <v>15000</v>
      </c>
      <c r="H46" s="33" t="s">
        <v>783</v>
      </c>
      <c r="I46" s="24">
        <v>15</v>
      </c>
      <c r="J46" s="24">
        <v>20000</v>
      </c>
    </row>
    <row r="47" spans="2:10" ht="15.75" customHeight="1" x14ac:dyDescent="0.25">
      <c r="B47" s="28">
        <v>50310</v>
      </c>
      <c r="C47" s="31" t="s">
        <v>857</v>
      </c>
      <c r="D47" s="29" t="s">
        <v>837</v>
      </c>
      <c r="E47" s="20">
        <f t="array" ref="E47">INDEX('БД КО'!$H$2:$J$46,MATCH('БД КО'!$D47,'БД КО'!$H$2:$H$46,0),2)</f>
        <v>6</v>
      </c>
      <c r="F47" s="21">
        <f t="array" ref="F47">INDEX('БД КО'!$H$2:$J$46,MATCH('БД КО'!$E47,'БД КО'!$I$2:$I$46,0),3)</f>
        <v>15000</v>
      </c>
    </row>
    <row r="48" spans="2:10" ht="15.75" customHeight="1" x14ac:dyDescent="0.25">
      <c r="B48" s="28">
        <v>50469</v>
      </c>
      <c r="C48" s="31" t="s">
        <v>858</v>
      </c>
      <c r="D48" s="29" t="s">
        <v>837</v>
      </c>
      <c r="E48" s="20">
        <f t="array" ref="E48">INDEX('БД КО'!$H$2:$J$46,MATCH('БД КО'!$D48,'БД КО'!$H$2:$H$46,0),2)</f>
        <v>6</v>
      </c>
      <c r="F48" s="21">
        <f t="array" ref="F48">INDEX('БД КО'!$H$2:$J$46,MATCH('БД КО'!$E48,'БД КО'!$I$2:$I$46,0),3)</f>
        <v>15000</v>
      </c>
    </row>
    <row r="49" spans="2:6" ht="15.75" customHeight="1" x14ac:dyDescent="0.25">
      <c r="B49" s="28">
        <v>50482</v>
      </c>
      <c r="C49" s="31" t="s">
        <v>859</v>
      </c>
      <c r="D49" s="29" t="s">
        <v>837</v>
      </c>
      <c r="E49" s="20">
        <f t="array" ref="E49">INDEX('БД КО'!$H$2:$J$46,MATCH('БД КО'!$D49,'БД КО'!$H$2:$H$46,0),2)</f>
        <v>6</v>
      </c>
      <c r="F49" s="21">
        <f t="array" ref="F49">INDEX('БД КО'!$H$2:$J$46,MATCH('БД КО'!$E49,'БД КО'!$I$2:$I$46,0),3)</f>
        <v>15000</v>
      </c>
    </row>
    <row r="50" spans="2:6" ht="15.75" customHeight="1" x14ac:dyDescent="0.25">
      <c r="B50" s="19">
        <v>53310</v>
      </c>
      <c r="C50" s="20" t="s">
        <v>860</v>
      </c>
      <c r="D50" s="20" t="s">
        <v>837</v>
      </c>
      <c r="E50" s="20">
        <f t="array" ref="E50">INDEX('БД КО'!$H$2:$J$46,MATCH('БД КО'!$D50,'БД КО'!$H$2:$H$46,0),2)</f>
        <v>6</v>
      </c>
      <c r="F50" s="21">
        <f t="array" ref="F50">INDEX('БД КО'!$H$2:$J$46,MATCH('БД КО'!$E50,'БД КО'!$I$2:$I$46,0),3)</f>
        <v>15000</v>
      </c>
    </row>
    <row r="51" spans="2:6" ht="15.75" customHeight="1" x14ac:dyDescent="0.25">
      <c r="B51" s="19">
        <v>53313</v>
      </c>
      <c r="C51" s="20" t="s">
        <v>861</v>
      </c>
      <c r="D51" s="20" t="s">
        <v>837</v>
      </c>
      <c r="E51" s="20">
        <f t="array" ref="E51">INDEX('БД КО'!$H$2:$J$46,MATCH('БД КО'!$D51,'БД КО'!$H$2:$H$46,0),2)</f>
        <v>6</v>
      </c>
      <c r="F51" s="21">
        <f t="array" ref="F51">INDEX('БД КО'!$H$2:$J$46,MATCH('БД КО'!$E51,'БД КО'!$I$2:$I$46,0),3)</f>
        <v>15000</v>
      </c>
    </row>
    <row r="52" spans="2:6" ht="15.75" customHeight="1" x14ac:dyDescent="0.25">
      <c r="B52" s="28">
        <v>56990</v>
      </c>
      <c r="C52" s="29" t="s">
        <v>862</v>
      </c>
      <c r="D52" s="29" t="s">
        <v>837</v>
      </c>
      <c r="E52" s="20">
        <f t="array" ref="E52">INDEX('БД КО'!$H$2:$J$46,MATCH('БД КО'!$D52,'БД КО'!$H$2:$H$46,0),2)</f>
        <v>6</v>
      </c>
      <c r="F52" s="21">
        <f t="array" ref="F52">INDEX('БД КО'!$H$2:$J$46,MATCH('БД КО'!$E52,'БД КО'!$I$2:$I$46,0),3)</f>
        <v>15000</v>
      </c>
    </row>
    <row r="53" spans="2:6" ht="15.75" customHeight="1" x14ac:dyDescent="0.25">
      <c r="B53" s="28">
        <v>56995</v>
      </c>
      <c r="C53" s="29" t="s">
        <v>863</v>
      </c>
      <c r="D53" s="29" t="s">
        <v>837</v>
      </c>
      <c r="E53" s="20">
        <f t="array" ref="E53">INDEX('БД КО'!$H$2:$J$46,MATCH('БД КО'!$D53,'БД КО'!$H$2:$H$46,0),2)</f>
        <v>6</v>
      </c>
      <c r="F53" s="21">
        <f t="array" ref="F53">INDEX('БД КО'!$H$2:$J$46,MATCH('БД КО'!$E53,'БД КО'!$I$2:$I$46,0),3)</f>
        <v>15000</v>
      </c>
    </row>
    <row r="54" spans="2:6" ht="15.75" customHeight="1" x14ac:dyDescent="0.25">
      <c r="B54" s="28">
        <v>56999</v>
      </c>
      <c r="C54" s="31" t="s">
        <v>864</v>
      </c>
      <c r="D54" s="29" t="s">
        <v>837</v>
      </c>
      <c r="E54" s="20">
        <f t="array" ref="E54">INDEX('БД КО'!$H$2:$J$46,MATCH('БД КО'!$D54,'БД КО'!$H$2:$H$46,0),2)</f>
        <v>6</v>
      </c>
      <c r="F54" s="21">
        <f t="array" ref="F54">INDEX('БД КО'!$H$2:$J$46,MATCH('БД КО'!$E54,'БД КО'!$I$2:$I$46,0),3)</f>
        <v>15000</v>
      </c>
    </row>
    <row r="55" spans="2:6" ht="15.75" customHeight="1" x14ac:dyDescent="0.25">
      <c r="B55" s="19">
        <v>57000</v>
      </c>
      <c r="C55" s="20" t="s">
        <v>865</v>
      </c>
      <c r="D55" s="20" t="s">
        <v>837</v>
      </c>
      <c r="E55" s="20">
        <f t="array" ref="E55">INDEX('БД КО'!$H$2:$J$46,MATCH('БД КО'!$D55,'БД КО'!$H$2:$H$46,0),2)</f>
        <v>6</v>
      </c>
      <c r="F55" s="21">
        <f t="array" ref="F55">INDEX('БД КО'!$H$2:$J$46,MATCH('БД КО'!$E55,'БД КО'!$I$2:$I$46,0),3)</f>
        <v>15000</v>
      </c>
    </row>
    <row r="56" spans="2:6" ht="15.75" customHeight="1" x14ac:dyDescent="0.25">
      <c r="B56" s="28">
        <v>57074</v>
      </c>
      <c r="C56" s="29" t="s">
        <v>866</v>
      </c>
      <c r="D56" s="29" t="s">
        <v>837</v>
      </c>
      <c r="E56" s="20">
        <f t="array" ref="E56">INDEX('БД КО'!$H$2:$J$46,MATCH('БД КО'!$D56,'БД КО'!$H$2:$H$46,0),2)</f>
        <v>6</v>
      </c>
      <c r="F56" s="21">
        <f t="array" ref="F56">INDEX('БД КО'!$H$2:$J$46,MATCH('БД КО'!$E56,'БД КО'!$I$2:$I$46,0),3)</f>
        <v>15000</v>
      </c>
    </row>
    <row r="57" spans="2:6" ht="15.75" customHeight="1" x14ac:dyDescent="0.25">
      <c r="B57" s="19">
        <v>57076</v>
      </c>
      <c r="C57" s="20" t="s">
        <v>867</v>
      </c>
      <c r="D57" s="29" t="s">
        <v>837</v>
      </c>
      <c r="E57" s="20">
        <f t="array" ref="E57">INDEX('БД КО'!$H$2:$J$46,MATCH('БД КО'!$D57,'БД КО'!$H$2:$H$46,0),2)</f>
        <v>6</v>
      </c>
      <c r="F57" s="21">
        <f t="array" ref="F57">INDEX('БД КО'!$H$2:$J$46,MATCH('БД КО'!$E57,'БД КО'!$I$2:$I$46,0),3)</f>
        <v>15000</v>
      </c>
    </row>
    <row r="58" spans="2:6" ht="15.75" customHeight="1" x14ac:dyDescent="0.25">
      <c r="B58" s="28">
        <v>57077</v>
      </c>
      <c r="C58" s="29" t="s">
        <v>868</v>
      </c>
      <c r="D58" s="29" t="s">
        <v>837</v>
      </c>
      <c r="E58" s="20">
        <f t="array" ref="E58">INDEX('БД КО'!$H$2:$J$46,MATCH('БД КО'!$D58,'БД КО'!$H$2:$H$46,0),2)</f>
        <v>6</v>
      </c>
      <c r="F58" s="21">
        <f t="array" ref="F58">INDEX('БД КО'!$H$2:$J$46,MATCH('БД КО'!$E58,'БД КО'!$I$2:$I$46,0),3)</f>
        <v>15000</v>
      </c>
    </row>
    <row r="59" spans="2:6" ht="15.75" customHeight="1" x14ac:dyDescent="0.25">
      <c r="B59" s="28">
        <v>57079</v>
      </c>
      <c r="C59" s="29" t="s">
        <v>869</v>
      </c>
      <c r="D59" s="29" t="s">
        <v>837</v>
      </c>
      <c r="E59" s="20">
        <f t="array" ref="E59">INDEX('БД КО'!$H$2:$J$46,MATCH('БД КО'!$D59,'БД КО'!$H$2:$H$46,0),2)</f>
        <v>6</v>
      </c>
      <c r="F59" s="21">
        <f t="array" ref="F59">INDEX('БД КО'!$H$2:$J$46,MATCH('БД КО'!$E59,'БД КО'!$I$2:$I$46,0),3)</f>
        <v>15000</v>
      </c>
    </row>
    <row r="60" spans="2:6" ht="15.75" customHeight="1" x14ac:dyDescent="0.25">
      <c r="B60" s="28">
        <v>324</v>
      </c>
      <c r="C60" s="29"/>
      <c r="D60" s="29" t="s">
        <v>827</v>
      </c>
      <c r="E60" s="20">
        <f t="array" ref="E60">INDEX('БД КО'!$H$2:$J$46,MATCH('БД КО'!$D60,'БД КО'!$H$2:$H$46,0),2)</f>
        <v>6</v>
      </c>
      <c r="F60" s="21">
        <f t="array" ref="F60">INDEX('БД КО'!$H$2:$J$46,MATCH('БД КО'!$E60,'БД КО'!$I$2:$I$46,0),3)</f>
        <v>15000</v>
      </c>
    </row>
    <row r="61" spans="2:6" ht="15.75" customHeight="1" x14ac:dyDescent="0.25">
      <c r="B61" s="19">
        <v>16</v>
      </c>
      <c r="C61" s="20"/>
      <c r="D61" s="20" t="s">
        <v>835</v>
      </c>
      <c r="E61" s="20">
        <f t="array" ref="E61">INDEX('БД КО'!$H$2:$J$46,MATCH('БД КО'!$D61,'БД КО'!$H$2:$H$46,0),2)</f>
        <v>5</v>
      </c>
      <c r="F61" s="21">
        <f t="array" ref="F61">INDEX('БД КО'!$H$2:$J$46,MATCH('БД КО'!$E61,'БД КО'!$I$2:$I$46,0),3)</f>
        <v>6500</v>
      </c>
    </row>
    <row r="62" spans="2:6" ht="15.75" customHeight="1" x14ac:dyDescent="0.25">
      <c r="B62" s="28">
        <v>179</v>
      </c>
      <c r="C62" s="31" t="s">
        <v>870</v>
      </c>
      <c r="D62" s="20" t="s">
        <v>835</v>
      </c>
      <c r="E62" s="20">
        <f t="array" ref="E62">INDEX('БД КО'!$H$2:$J$46,MATCH('БД КО'!$D62,'БД КО'!$H$2:$H$46,0),2)</f>
        <v>5</v>
      </c>
      <c r="F62" s="21">
        <f t="array" ref="F62">INDEX('БД КО'!$H$2:$J$46,MATCH('БД КО'!$E62,'БД КО'!$I$2:$I$46,0),3)</f>
        <v>6500</v>
      </c>
    </row>
    <row r="63" spans="2:6" ht="15.75" customHeight="1" x14ac:dyDescent="0.25">
      <c r="B63" s="28">
        <v>239</v>
      </c>
      <c r="C63" s="31" t="s">
        <v>802</v>
      </c>
      <c r="D63" s="20" t="s">
        <v>835</v>
      </c>
      <c r="E63" s="20">
        <f t="array" ref="E63">INDEX('БД КО'!$H$2:$J$46,MATCH('БД КО'!$D63,'БД КО'!$H$2:$H$46,0),2)</f>
        <v>5</v>
      </c>
      <c r="F63" s="21">
        <f t="array" ref="F63">INDEX('БД КО'!$H$2:$J$46,MATCH('БД КО'!$E63,'БД КО'!$I$2:$I$46,0),3)</f>
        <v>6500</v>
      </c>
    </row>
    <row r="64" spans="2:6" ht="15.75" customHeight="1" x14ac:dyDescent="0.25">
      <c r="B64" s="28">
        <v>248</v>
      </c>
      <c r="C64" s="29"/>
      <c r="D64" s="29" t="s">
        <v>835</v>
      </c>
      <c r="E64" s="20">
        <f t="array" ref="E64">INDEX('БД КО'!$H$2:$J$46,MATCH('БД КО'!$D64,'БД КО'!$H$2:$H$46,0),2)</f>
        <v>5</v>
      </c>
      <c r="F64" s="21">
        <f t="array" ref="F64">INDEX('БД КО'!$H$2:$J$46,MATCH('БД КО'!$E64,'БД КО'!$I$2:$I$46,0),3)</f>
        <v>6500</v>
      </c>
    </row>
    <row r="65" spans="2:6" ht="15.75" customHeight="1" x14ac:dyDescent="0.25">
      <c r="B65" s="28">
        <v>260</v>
      </c>
      <c r="C65" s="29">
        <v>2649</v>
      </c>
      <c r="D65" s="20" t="s">
        <v>835</v>
      </c>
      <c r="E65" s="20">
        <f t="array" ref="E65">INDEX('БД КО'!$H$2:$J$46,MATCH('БД КО'!$D65,'БД КО'!$H$2:$H$46,0),2)</f>
        <v>5</v>
      </c>
      <c r="F65" s="21">
        <f t="array" ref="F65">INDEX('БД КО'!$H$2:$J$46,MATCH('БД КО'!$E65,'БД КО'!$I$2:$I$46,0),3)</f>
        <v>6500</v>
      </c>
    </row>
    <row r="66" spans="2:6" ht="15.75" customHeight="1" x14ac:dyDescent="0.25">
      <c r="B66" s="28">
        <v>276</v>
      </c>
      <c r="C66" s="29"/>
      <c r="D66" s="20" t="s">
        <v>835</v>
      </c>
      <c r="E66" s="20">
        <f t="array" ref="E66">INDEX('БД КО'!$H$2:$J$46,MATCH('БД КО'!$D66,'БД КО'!$H$2:$H$46,0),2)</f>
        <v>5</v>
      </c>
      <c r="F66" s="21">
        <f t="array" ref="F66">INDEX('БД КО'!$H$2:$J$46,MATCH('БД КО'!$E66,'БД КО'!$I$2:$I$46,0),3)</f>
        <v>6500</v>
      </c>
    </row>
    <row r="67" spans="2:6" ht="15.75" customHeight="1" x14ac:dyDescent="0.25">
      <c r="B67" s="19">
        <v>354</v>
      </c>
      <c r="C67" s="20" t="s">
        <v>871</v>
      </c>
      <c r="D67" s="20" t="s">
        <v>835</v>
      </c>
      <c r="E67" s="20">
        <f t="array" ref="E67">INDEX('БД КО'!$H$2:$J$46,MATCH('БД КО'!$D67,'БД КО'!$H$2:$H$46,0),2)</f>
        <v>5</v>
      </c>
      <c r="F67" s="21">
        <f t="array" ref="F67">INDEX('БД КО'!$H$2:$J$46,MATCH('БД КО'!$E67,'БД КО'!$I$2:$I$46,0),3)</f>
        <v>6500</v>
      </c>
    </row>
    <row r="68" spans="2:6" ht="15.75" customHeight="1" x14ac:dyDescent="0.25">
      <c r="B68" s="19">
        <v>457</v>
      </c>
      <c r="C68" s="20" t="s">
        <v>872</v>
      </c>
      <c r="D68" s="20" t="s">
        <v>835</v>
      </c>
      <c r="E68" s="20">
        <f t="array" ref="E68">INDEX('БД КО'!$H$2:$J$46,MATCH('БД КО'!$D68,'БД КО'!$H$2:$H$46,0),2)</f>
        <v>5</v>
      </c>
      <c r="F68" s="21">
        <f t="array" ref="F68">INDEX('БД КО'!$H$2:$J$46,MATCH('БД КО'!$E68,'БД КО'!$I$2:$I$46,0),3)</f>
        <v>6500</v>
      </c>
    </row>
    <row r="69" spans="2:6" ht="15.75" customHeight="1" x14ac:dyDescent="0.25">
      <c r="B69" s="28">
        <v>459</v>
      </c>
      <c r="C69" s="31">
        <v>1682</v>
      </c>
      <c r="D69" s="20" t="s">
        <v>835</v>
      </c>
      <c r="E69" s="20">
        <f t="array" ref="E69">INDEX('БД КО'!$H$2:$J$46,MATCH('БД КО'!$D69,'БД КО'!$H$2:$H$46,0),2)</f>
        <v>5</v>
      </c>
      <c r="F69" s="21">
        <f t="array" ref="F69">INDEX('БД КО'!$H$2:$J$46,MATCH('БД КО'!$E69,'БД КО'!$I$2:$I$46,0),3)</f>
        <v>6500</v>
      </c>
    </row>
    <row r="70" spans="2:6" ht="15.75" customHeight="1" x14ac:dyDescent="0.25">
      <c r="B70" s="19">
        <v>50249</v>
      </c>
      <c r="C70" s="32" t="s">
        <v>873</v>
      </c>
      <c r="D70" s="20" t="s">
        <v>835</v>
      </c>
      <c r="E70" s="20">
        <f t="array" ref="E70">INDEX('БД КО'!$H$2:$J$46,MATCH('БД КО'!$D70,'БД КО'!$H$2:$H$46,0),2)</f>
        <v>5</v>
      </c>
      <c r="F70" s="21">
        <f t="array" ref="F70">INDEX('БД КО'!$H$2:$J$46,MATCH('БД КО'!$E70,'БД КО'!$I$2:$I$46,0),3)</f>
        <v>6500</v>
      </c>
    </row>
    <row r="71" spans="2:6" ht="15.75" customHeight="1" x14ac:dyDescent="0.25">
      <c r="B71" s="19">
        <v>56684</v>
      </c>
      <c r="C71" s="20" t="s">
        <v>874</v>
      </c>
      <c r="D71" s="20" t="s">
        <v>835</v>
      </c>
      <c r="E71" s="20">
        <f t="array" ref="E71">INDEX('БД КО'!$H$2:$J$46,MATCH('БД КО'!$D71,'БД КО'!$H$2:$H$46,0),2)</f>
        <v>5</v>
      </c>
      <c r="F71" s="21">
        <f t="array" ref="F71">INDEX('БД КО'!$H$2:$J$46,MATCH('БД КО'!$E71,'БД КО'!$I$2:$I$46,0),3)</f>
        <v>6500</v>
      </c>
    </row>
    <row r="72" spans="2:6" ht="15.75" customHeight="1" x14ac:dyDescent="0.25">
      <c r="B72" s="28">
        <v>56685</v>
      </c>
      <c r="C72" s="29" t="s">
        <v>875</v>
      </c>
      <c r="D72" s="20" t="s">
        <v>835</v>
      </c>
      <c r="E72" s="20">
        <f t="array" ref="E72">INDEX('БД КО'!$H$2:$J$46,MATCH('БД КО'!$D72,'БД КО'!$H$2:$H$46,0),2)</f>
        <v>5</v>
      </c>
      <c r="F72" s="21">
        <f t="array" ref="F72">INDEX('БД КО'!$H$2:$J$46,MATCH('БД КО'!$E72,'БД КО'!$I$2:$I$46,0),3)</f>
        <v>6500</v>
      </c>
    </row>
    <row r="73" spans="2:6" ht="15.75" customHeight="1" x14ac:dyDescent="0.25">
      <c r="B73" s="19">
        <v>56686</v>
      </c>
      <c r="C73" s="20"/>
      <c r="D73" s="20" t="s">
        <v>835</v>
      </c>
      <c r="E73" s="20">
        <f t="array" ref="E73">INDEX('БД КО'!$H$2:$J$46,MATCH('БД КО'!$D73,'БД КО'!$H$2:$H$46,0),2)</f>
        <v>5</v>
      </c>
      <c r="F73" s="21">
        <f t="array" ref="F73">INDEX('БД КО'!$H$2:$J$46,MATCH('БД КО'!$E73,'БД КО'!$I$2:$I$46,0),3)</f>
        <v>6500</v>
      </c>
    </row>
    <row r="74" spans="2:6" ht="15.75" customHeight="1" x14ac:dyDescent="0.25">
      <c r="B74" s="19">
        <v>56688</v>
      </c>
      <c r="C74" s="20" t="s">
        <v>876</v>
      </c>
      <c r="D74" s="20" t="s">
        <v>835</v>
      </c>
      <c r="E74" s="20">
        <f t="array" ref="E74">INDEX('БД КО'!$H$2:$J$46,MATCH('БД КО'!$D74,'БД КО'!$H$2:$H$46,0),2)</f>
        <v>5</v>
      </c>
      <c r="F74" s="21">
        <f t="array" ref="F74">INDEX('БД КО'!$H$2:$J$46,MATCH('БД КО'!$E74,'БД КО'!$I$2:$I$46,0),3)</f>
        <v>6500</v>
      </c>
    </row>
    <row r="75" spans="2:6" ht="15.75" customHeight="1" x14ac:dyDescent="0.25">
      <c r="B75" s="19">
        <v>654043</v>
      </c>
      <c r="C75" s="20" t="s">
        <v>877</v>
      </c>
      <c r="D75" s="20" t="s">
        <v>835</v>
      </c>
      <c r="E75" s="20">
        <f t="array" ref="E75">INDEX('БД КО'!$H$2:$J$46,MATCH('БД КО'!$D75,'БД КО'!$H$2:$H$46,0),2)</f>
        <v>5</v>
      </c>
      <c r="F75" s="21">
        <f t="array" ref="F75">INDEX('БД КО'!$H$2:$J$46,MATCH('БД КО'!$E75,'БД КО'!$I$2:$I$46,0),3)</f>
        <v>6500</v>
      </c>
    </row>
    <row r="76" spans="2:6" ht="15.75" customHeight="1" x14ac:dyDescent="0.25">
      <c r="B76" s="19">
        <v>654044</v>
      </c>
      <c r="C76" s="20" t="s">
        <v>878</v>
      </c>
      <c r="D76" s="20" t="s">
        <v>835</v>
      </c>
      <c r="E76" s="20">
        <f t="array" ref="E76">INDEX('БД КО'!$H$2:$J$46,MATCH('БД КО'!$D76,'БД КО'!$H$2:$H$46,0),2)</f>
        <v>5</v>
      </c>
      <c r="F76" s="21">
        <f t="array" ref="F76">INDEX('БД КО'!$H$2:$J$46,MATCH('БД КО'!$E76,'БД КО'!$I$2:$I$46,0),3)</f>
        <v>6500</v>
      </c>
    </row>
    <row r="77" spans="2:6" ht="15.75" customHeight="1" x14ac:dyDescent="0.25">
      <c r="B77" s="28">
        <v>654045</v>
      </c>
      <c r="C77" s="29" t="s">
        <v>879</v>
      </c>
      <c r="D77" s="20" t="s">
        <v>835</v>
      </c>
      <c r="E77" s="20">
        <f t="array" ref="E77">INDEX('БД КО'!$H$2:$J$46,MATCH('БД КО'!$D77,'БД КО'!$H$2:$H$46,0),2)</f>
        <v>5</v>
      </c>
      <c r="F77" s="21">
        <f t="array" ref="F77">INDEX('БД КО'!$H$2:$J$46,MATCH('БД КО'!$E77,'БД КО'!$I$2:$I$46,0),3)</f>
        <v>6500</v>
      </c>
    </row>
    <row r="78" spans="2:6" ht="15.75" customHeight="1" x14ac:dyDescent="0.25">
      <c r="B78" s="28">
        <v>654046</v>
      </c>
      <c r="C78" s="29" t="s">
        <v>880</v>
      </c>
      <c r="D78" s="29" t="s">
        <v>835</v>
      </c>
      <c r="E78" s="20">
        <f t="array" ref="E78">INDEX('БД КО'!$H$2:$J$46,MATCH('БД КО'!$D78,'БД КО'!$H$2:$H$46,0),2)</f>
        <v>5</v>
      </c>
      <c r="F78" s="21">
        <f t="array" ref="F78">INDEX('БД КО'!$H$2:$J$46,MATCH('БД КО'!$E78,'БД КО'!$I$2:$I$46,0),3)</f>
        <v>6500</v>
      </c>
    </row>
    <row r="79" spans="2:6" ht="15.75" customHeight="1" x14ac:dyDescent="0.25">
      <c r="B79" s="28">
        <v>654047</v>
      </c>
      <c r="C79" s="31" t="s">
        <v>881</v>
      </c>
      <c r="D79" s="20" t="s">
        <v>835</v>
      </c>
      <c r="E79" s="20">
        <f t="array" ref="E79">INDEX('БД КО'!$H$2:$J$46,MATCH('БД КО'!$D79,'БД КО'!$H$2:$H$46,0),2)</f>
        <v>5</v>
      </c>
      <c r="F79" s="21">
        <f t="array" ref="F79">INDEX('БД КО'!$H$2:$J$46,MATCH('БД КО'!$E79,'БД КО'!$I$2:$I$46,0),3)</f>
        <v>6500</v>
      </c>
    </row>
    <row r="80" spans="2:6" ht="15.75" customHeight="1" x14ac:dyDescent="0.25">
      <c r="B80" s="19">
        <v>654048</v>
      </c>
      <c r="C80" s="20" t="s">
        <v>882</v>
      </c>
      <c r="D80" s="20" t="s">
        <v>835</v>
      </c>
      <c r="E80" s="20">
        <f t="array" ref="E80">INDEX('БД КО'!$H$2:$J$46,MATCH('БД КО'!$D80,'БД КО'!$H$2:$H$46,0),2)</f>
        <v>5</v>
      </c>
      <c r="F80" s="21">
        <f t="array" ref="F80">INDEX('БД КО'!$H$2:$J$46,MATCH('БД КО'!$E80,'БД КО'!$I$2:$I$46,0),3)</f>
        <v>6500</v>
      </c>
    </row>
    <row r="81" spans="2:6" ht="15.75" customHeight="1" x14ac:dyDescent="0.25">
      <c r="B81" s="19">
        <v>654049</v>
      </c>
      <c r="C81" s="20" t="s">
        <v>883</v>
      </c>
      <c r="D81" s="20" t="s">
        <v>835</v>
      </c>
      <c r="E81" s="20">
        <f t="array" ref="E81">INDEX('БД КО'!$H$2:$J$46,MATCH('БД КО'!$D81,'БД КО'!$H$2:$H$46,0),2)</f>
        <v>5</v>
      </c>
      <c r="F81" s="21">
        <f t="array" ref="F81">INDEX('БД КО'!$H$2:$J$46,MATCH('БД КО'!$E81,'БД КО'!$I$2:$I$46,0),3)</f>
        <v>6500</v>
      </c>
    </row>
    <row r="82" spans="2:6" ht="15.75" customHeight="1" x14ac:dyDescent="0.25">
      <c r="B82" s="28">
        <v>654050</v>
      </c>
      <c r="C82" s="29" t="s">
        <v>884</v>
      </c>
      <c r="D82" s="20" t="s">
        <v>835</v>
      </c>
      <c r="E82" s="20">
        <f t="array" ref="E82">INDEX('БД КО'!$H$2:$J$46,MATCH('БД КО'!$D82,'БД КО'!$H$2:$H$46,0),2)</f>
        <v>5</v>
      </c>
      <c r="F82" s="21">
        <f t="array" ref="F82">INDEX('БД КО'!$H$2:$J$46,MATCH('БД КО'!$E82,'БД КО'!$I$2:$I$46,0),3)</f>
        <v>6500</v>
      </c>
    </row>
    <row r="83" spans="2:6" ht="15.75" customHeight="1" x14ac:dyDescent="0.25">
      <c r="B83" s="28">
        <v>654051</v>
      </c>
      <c r="C83" s="29" t="s">
        <v>885</v>
      </c>
      <c r="D83" s="20" t="s">
        <v>835</v>
      </c>
      <c r="E83" s="20">
        <f t="array" ref="E83">INDEX('БД КО'!$H$2:$J$46,MATCH('БД КО'!$D83,'БД КО'!$H$2:$H$46,0),2)</f>
        <v>5</v>
      </c>
      <c r="F83" s="21">
        <f t="array" ref="F83">INDEX('БД КО'!$H$2:$J$46,MATCH('БД КО'!$E83,'БД КО'!$I$2:$I$46,0),3)</f>
        <v>6500</v>
      </c>
    </row>
    <row r="84" spans="2:6" ht="15.75" customHeight="1" x14ac:dyDescent="0.25">
      <c r="B84" s="19">
        <v>654053</v>
      </c>
      <c r="C84" s="20" t="s">
        <v>886</v>
      </c>
      <c r="D84" s="20" t="s">
        <v>835</v>
      </c>
      <c r="E84" s="20">
        <f t="array" ref="E84">INDEX('БД КО'!$H$2:$J$46,MATCH('БД КО'!$D84,'БД КО'!$H$2:$H$46,0),2)</f>
        <v>5</v>
      </c>
      <c r="F84" s="21">
        <f t="array" ref="F84">INDEX('БД КО'!$H$2:$J$46,MATCH('БД КО'!$E84,'БД КО'!$I$2:$I$46,0),3)</f>
        <v>6500</v>
      </c>
    </row>
    <row r="85" spans="2:6" ht="15.75" customHeight="1" x14ac:dyDescent="0.25">
      <c r="B85" s="19">
        <v>654054</v>
      </c>
      <c r="C85" s="20" t="s">
        <v>887</v>
      </c>
      <c r="D85" s="20" t="s">
        <v>835</v>
      </c>
      <c r="E85" s="20">
        <f t="array" ref="E85">INDEX('БД КО'!$H$2:$J$46,MATCH('БД КО'!$D85,'БД КО'!$H$2:$H$46,0),2)</f>
        <v>5</v>
      </c>
      <c r="F85" s="21">
        <f t="array" ref="F85">INDEX('БД КО'!$H$2:$J$46,MATCH('БД КО'!$E85,'БД КО'!$I$2:$I$46,0),3)</f>
        <v>6500</v>
      </c>
    </row>
    <row r="86" spans="2:6" ht="15.75" customHeight="1" x14ac:dyDescent="0.25">
      <c r="B86" s="19">
        <v>654056</v>
      </c>
      <c r="C86" s="20" t="s">
        <v>888</v>
      </c>
      <c r="D86" s="20" t="s">
        <v>835</v>
      </c>
      <c r="E86" s="20">
        <f t="array" ref="E86">INDEX('БД КО'!$H$2:$J$46,MATCH('БД КО'!$D86,'БД КО'!$H$2:$H$46,0),2)</f>
        <v>5</v>
      </c>
      <c r="F86" s="21">
        <f t="array" ref="F86">INDEX('БД КО'!$H$2:$J$46,MATCH('БД КО'!$E86,'БД КО'!$I$2:$I$46,0),3)</f>
        <v>6500</v>
      </c>
    </row>
    <row r="87" spans="2:6" ht="15.75" customHeight="1" x14ac:dyDescent="0.25">
      <c r="B87" s="28">
        <v>654057</v>
      </c>
      <c r="C87" s="29" t="s">
        <v>889</v>
      </c>
      <c r="D87" s="29" t="s">
        <v>835</v>
      </c>
      <c r="E87" s="20">
        <f t="array" ref="E87">INDEX('БД КО'!$H$2:$J$46,MATCH('БД КО'!$D87,'БД КО'!$H$2:$H$46,0),2)</f>
        <v>5</v>
      </c>
      <c r="F87" s="21">
        <f t="array" ref="F87">INDEX('БД КО'!$H$2:$J$46,MATCH('БД КО'!$E87,'БД КО'!$I$2:$I$46,0),3)</f>
        <v>6500</v>
      </c>
    </row>
    <row r="88" spans="2:6" ht="15.75" customHeight="1" x14ac:dyDescent="0.25">
      <c r="B88" s="19">
        <v>654058</v>
      </c>
      <c r="C88" s="20" t="s">
        <v>890</v>
      </c>
      <c r="D88" s="20" t="s">
        <v>835</v>
      </c>
      <c r="E88" s="20">
        <f t="array" ref="E88">INDEX('БД КО'!$H$2:$J$46,MATCH('БД КО'!$D88,'БД КО'!$H$2:$H$46,0),2)</f>
        <v>5</v>
      </c>
      <c r="F88" s="21">
        <f t="array" ref="F88">INDEX('БД КО'!$H$2:$J$46,MATCH('БД КО'!$E88,'БД КО'!$I$2:$I$46,0),3)</f>
        <v>6500</v>
      </c>
    </row>
    <row r="89" spans="2:6" ht="15.75" customHeight="1" x14ac:dyDescent="0.25">
      <c r="B89" s="28">
        <v>659363</v>
      </c>
      <c r="C89" s="29" t="s">
        <v>891</v>
      </c>
      <c r="D89" s="20" t="s">
        <v>835</v>
      </c>
      <c r="E89" s="20">
        <f t="array" ref="E89">INDEX('БД КО'!$H$2:$J$46,MATCH('БД КО'!$D89,'БД КО'!$H$2:$H$46,0),2)</f>
        <v>5</v>
      </c>
      <c r="F89" s="21">
        <f t="array" ref="F89">INDEX('БД КО'!$H$2:$J$46,MATCH('БД КО'!$E89,'БД КО'!$I$2:$I$46,0),3)</f>
        <v>6500</v>
      </c>
    </row>
    <row r="90" spans="2:6" ht="15.75" customHeight="1" x14ac:dyDescent="0.25">
      <c r="B90" s="28">
        <v>659365</v>
      </c>
      <c r="C90" s="29" t="s">
        <v>892</v>
      </c>
      <c r="D90" s="29" t="s">
        <v>835</v>
      </c>
      <c r="E90" s="20">
        <f t="array" ref="E90">INDEX('БД КО'!$H$2:$J$46,MATCH('БД КО'!$D90,'БД КО'!$H$2:$H$46,0),2)</f>
        <v>5</v>
      </c>
      <c r="F90" s="21">
        <f t="array" ref="F90">INDEX('БД КО'!$H$2:$J$46,MATCH('БД КО'!$E90,'БД КО'!$I$2:$I$46,0),3)</f>
        <v>6500</v>
      </c>
    </row>
    <row r="91" spans="2:6" ht="15.75" customHeight="1" x14ac:dyDescent="0.25">
      <c r="B91" s="19">
        <v>659366</v>
      </c>
      <c r="C91" s="20" t="s">
        <v>893</v>
      </c>
      <c r="D91" s="20" t="s">
        <v>835</v>
      </c>
      <c r="E91" s="20">
        <f t="array" ref="E91">INDEX('БД КО'!$H$2:$J$46,MATCH('БД КО'!$D91,'БД КО'!$H$2:$H$46,0),2)</f>
        <v>5</v>
      </c>
      <c r="F91" s="21">
        <f t="array" ref="F91">INDEX('БД КО'!$H$2:$J$46,MATCH('БД КО'!$E91,'БД КО'!$I$2:$I$46,0),3)</f>
        <v>6500</v>
      </c>
    </row>
    <row r="92" spans="2:6" ht="15.75" customHeight="1" x14ac:dyDescent="0.25">
      <c r="B92" s="28">
        <v>184</v>
      </c>
      <c r="C92" s="29"/>
      <c r="D92" s="29" t="s">
        <v>835</v>
      </c>
      <c r="E92" s="20">
        <f t="array" ref="E92">INDEX('БД КО'!$H$2:$J$46,MATCH('БД КО'!$D92,'БД КО'!$H$2:$H$46,0),2)</f>
        <v>5</v>
      </c>
      <c r="F92" s="21">
        <f t="array" ref="F92">INDEX('БД КО'!$H$2:$J$46,MATCH('БД КО'!$E92,'БД КО'!$I$2:$I$46,0),3)</f>
        <v>6500</v>
      </c>
    </row>
    <row r="93" spans="2:6" ht="15.75" customHeight="1" x14ac:dyDescent="0.25">
      <c r="B93" s="28">
        <v>325</v>
      </c>
      <c r="C93" s="31" t="s">
        <v>802</v>
      </c>
      <c r="D93" s="29" t="s">
        <v>833</v>
      </c>
      <c r="E93" s="20">
        <f t="array" ref="E93">INDEX('БД КО'!$H$2:$J$46,MATCH('БД КО'!$D93,'БД КО'!$H$2:$H$46,0),2)</f>
        <v>5</v>
      </c>
      <c r="F93" s="21">
        <f t="array" ref="F93">INDEX('БД КО'!$H$2:$J$46,MATCH('БД КО'!$E93,'БД КО'!$I$2:$I$46,0),3)</f>
        <v>6500</v>
      </c>
    </row>
    <row r="94" spans="2:6" ht="15.75" customHeight="1" x14ac:dyDescent="0.25">
      <c r="B94" s="28">
        <v>438</v>
      </c>
      <c r="C94" s="31">
        <v>302563</v>
      </c>
      <c r="D94" s="29" t="s">
        <v>833</v>
      </c>
      <c r="E94" s="20">
        <f t="array" ref="E94">INDEX('БД КО'!$H$2:$J$46,MATCH('БД КО'!$D94,'БД КО'!$H$2:$H$46,0),2)</f>
        <v>5</v>
      </c>
      <c r="F94" s="21">
        <f t="array" ref="F94">INDEX('БД КО'!$H$2:$J$46,MATCH('БД КО'!$E94,'БД КО'!$I$2:$I$46,0),3)</f>
        <v>6500</v>
      </c>
    </row>
    <row r="95" spans="2:6" ht="15.75" customHeight="1" x14ac:dyDescent="0.25">
      <c r="B95" s="19">
        <v>446</v>
      </c>
      <c r="C95" s="32" t="s">
        <v>894</v>
      </c>
      <c r="D95" s="29" t="s">
        <v>833</v>
      </c>
      <c r="E95" s="20">
        <f t="array" ref="E95">INDEX('БД КО'!$H$2:$J$46,MATCH('БД КО'!$D95,'БД КО'!$H$2:$H$46,0),2)</f>
        <v>5</v>
      </c>
      <c r="F95" s="21">
        <f t="array" ref="F95">INDEX('БД КО'!$H$2:$J$46,MATCH('БД КО'!$E95,'БД КО'!$I$2:$I$46,0),3)</f>
        <v>6500</v>
      </c>
    </row>
    <row r="96" spans="2:6" ht="15.75" customHeight="1" x14ac:dyDescent="0.25">
      <c r="B96" s="28">
        <v>469</v>
      </c>
      <c r="C96" s="29" t="s">
        <v>802</v>
      </c>
      <c r="D96" s="29" t="s">
        <v>833</v>
      </c>
      <c r="E96" s="20">
        <f t="array" ref="E96">INDEX('БД КО'!$H$2:$J$46,MATCH('БД КО'!$D96,'БД КО'!$H$2:$H$46,0),2)</f>
        <v>5</v>
      </c>
      <c r="F96" s="21">
        <f t="array" ref="F96">INDEX('БД КО'!$H$2:$J$46,MATCH('БД КО'!$E96,'БД КО'!$I$2:$I$46,0),3)</f>
        <v>6500</v>
      </c>
    </row>
    <row r="97" spans="2:6" ht="15.75" customHeight="1" x14ac:dyDescent="0.25">
      <c r="B97" s="19">
        <v>473</v>
      </c>
      <c r="C97" s="32">
        <v>10771</v>
      </c>
      <c r="D97" s="29" t="s">
        <v>833</v>
      </c>
      <c r="E97" s="20">
        <f t="array" ref="E97">INDEX('БД КО'!$H$2:$J$46,MATCH('БД КО'!$D97,'БД КО'!$H$2:$H$46,0),2)</f>
        <v>5</v>
      </c>
      <c r="F97" s="21">
        <f t="array" ref="F97">INDEX('БД КО'!$H$2:$J$46,MATCH('БД КО'!$E97,'БД КО'!$I$2:$I$46,0),3)</f>
        <v>6500</v>
      </c>
    </row>
    <row r="98" spans="2:6" ht="15.75" customHeight="1" x14ac:dyDescent="0.25">
      <c r="B98" s="28">
        <v>479</v>
      </c>
      <c r="C98" s="29" t="s">
        <v>895</v>
      </c>
      <c r="D98" s="29" t="s">
        <v>833</v>
      </c>
      <c r="E98" s="20">
        <f t="array" ref="E98">INDEX('БД КО'!$H$2:$J$46,MATCH('БД КО'!$D98,'БД КО'!$H$2:$H$46,0),2)</f>
        <v>5</v>
      </c>
      <c r="F98" s="21">
        <f t="array" ref="F98">INDEX('БД КО'!$H$2:$J$46,MATCH('БД КО'!$E98,'БД КО'!$I$2:$I$46,0),3)</f>
        <v>6500</v>
      </c>
    </row>
    <row r="99" spans="2:6" ht="15.75" customHeight="1" x14ac:dyDescent="0.25">
      <c r="B99" s="28">
        <v>497</v>
      </c>
      <c r="C99" s="29" t="s">
        <v>896</v>
      </c>
      <c r="D99" s="29" t="s">
        <v>831</v>
      </c>
      <c r="E99" s="20">
        <f t="array" ref="E99">INDEX('БД КО'!$H$2:$J$46,MATCH('БД КО'!$D99,'БД КО'!$H$2:$H$46,0),2)</f>
        <v>5</v>
      </c>
      <c r="F99" s="21">
        <f t="array" ref="F99">INDEX('БД КО'!$H$2:$J$46,MATCH('БД КО'!$E99,'БД КО'!$I$2:$I$46,0),3)</f>
        <v>6500</v>
      </c>
    </row>
    <row r="100" spans="2:6" ht="15.75" customHeight="1" x14ac:dyDescent="0.25">
      <c r="B100" s="19">
        <v>610</v>
      </c>
      <c r="C100" s="32">
        <v>303647</v>
      </c>
      <c r="D100" s="29" t="s">
        <v>833</v>
      </c>
      <c r="E100" s="20">
        <f t="array" ref="E100">INDEX('БД КО'!$H$2:$J$46,MATCH('БД КО'!$D100,'БД КО'!$H$2:$H$46,0),2)</f>
        <v>5</v>
      </c>
      <c r="F100" s="21">
        <f t="array" ref="F100">INDEX('БД КО'!$H$2:$J$46,MATCH('БД КО'!$E100,'БД КО'!$I$2:$I$46,0),3)</f>
        <v>6500</v>
      </c>
    </row>
    <row r="101" spans="2:6" ht="15.75" customHeight="1" x14ac:dyDescent="0.25">
      <c r="B101" s="19">
        <v>864</v>
      </c>
      <c r="C101" s="20">
        <v>6011</v>
      </c>
      <c r="D101" s="20" t="s">
        <v>797</v>
      </c>
      <c r="E101" s="20">
        <f t="array" ref="E101">INDEX('БД КО'!$H$2:$J$46,MATCH('БД КО'!$D101,'БД КО'!$H$2:$H$46,0),2)</f>
        <v>4</v>
      </c>
      <c r="F101" s="21">
        <f t="array" ref="F101">INDEX('БД КО'!$H$2:$J$46,MATCH('БД КО'!$E101,'БД КО'!$I$2:$I$46,0),3)</f>
        <v>3500</v>
      </c>
    </row>
    <row r="102" spans="2:6" ht="15.75" customHeight="1" x14ac:dyDescent="0.25">
      <c r="B102" s="19">
        <v>119</v>
      </c>
      <c r="C102" s="32" t="s">
        <v>897</v>
      </c>
      <c r="D102" s="20" t="s">
        <v>810</v>
      </c>
      <c r="E102" s="20">
        <f t="array" ref="E102">INDEX('БД КО'!$H$2:$J$46,MATCH('БД КО'!$D102,'БД КО'!$H$2:$H$46,0),2)</f>
        <v>4</v>
      </c>
      <c r="F102" s="21">
        <f t="array" ref="F102">INDEX('БД КО'!$H$2:$J$46,MATCH('БД КО'!$E102,'БД КО'!$I$2:$I$46,0),3)</f>
        <v>3500</v>
      </c>
    </row>
    <row r="103" spans="2:6" ht="15.75" customHeight="1" x14ac:dyDescent="0.25">
      <c r="B103" s="19">
        <v>128</v>
      </c>
      <c r="C103" s="20" t="s">
        <v>898</v>
      </c>
      <c r="D103" s="20" t="s">
        <v>810</v>
      </c>
      <c r="E103" s="20">
        <f t="array" ref="E103">INDEX('БД КО'!$H$2:$J$46,MATCH('БД КО'!$D103,'БД КО'!$H$2:$H$46,0),2)</f>
        <v>4</v>
      </c>
      <c r="F103" s="21">
        <f t="array" ref="F103">INDEX('БД КО'!$H$2:$J$46,MATCH('БД КО'!$E103,'БД КО'!$I$2:$I$46,0),3)</f>
        <v>3500</v>
      </c>
    </row>
    <row r="104" spans="2:6" ht="15.75" customHeight="1" x14ac:dyDescent="0.25">
      <c r="B104" s="19">
        <v>147</v>
      </c>
      <c r="C104" s="20" t="s">
        <v>899</v>
      </c>
      <c r="D104" s="20" t="s">
        <v>810</v>
      </c>
      <c r="E104" s="20">
        <f t="array" ref="E104">INDEX('БД КО'!$H$2:$J$46,MATCH('БД КО'!$D104,'БД КО'!$H$2:$H$46,0),2)</f>
        <v>4</v>
      </c>
      <c r="F104" s="21">
        <f t="array" ref="F104">INDEX('БД КО'!$H$2:$J$46,MATCH('БД КО'!$E104,'БД КО'!$I$2:$I$46,0),3)</f>
        <v>3500</v>
      </c>
    </row>
    <row r="105" spans="2:6" ht="15.75" customHeight="1" x14ac:dyDescent="0.25">
      <c r="B105" s="19">
        <v>150</v>
      </c>
      <c r="C105" s="20"/>
      <c r="D105" s="20" t="s">
        <v>810</v>
      </c>
      <c r="E105" s="20">
        <f t="array" ref="E105">INDEX('БД КО'!$H$2:$J$46,MATCH('БД КО'!$D105,'БД КО'!$H$2:$H$46,0),2)</f>
        <v>4</v>
      </c>
      <c r="F105" s="21">
        <f t="array" ref="F105">INDEX('БД КО'!$H$2:$J$46,MATCH('БД КО'!$E105,'БД КО'!$I$2:$I$46,0),3)</f>
        <v>3500</v>
      </c>
    </row>
    <row r="106" spans="2:6" ht="15.75" customHeight="1" x14ac:dyDescent="0.25">
      <c r="B106" s="19">
        <v>162</v>
      </c>
      <c r="C106" s="20"/>
      <c r="D106" s="20" t="s">
        <v>810</v>
      </c>
      <c r="E106" s="20">
        <f t="array" ref="E106">INDEX('БД КО'!$H$2:$J$46,MATCH('БД КО'!$D106,'БД КО'!$H$2:$H$46,0),2)</f>
        <v>4</v>
      </c>
      <c r="F106" s="21">
        <f t="array" ref="F106">INDEX('БД КО'!$H$2:$J$46,MATCH('БД КО'!$E106,'БД КО'!$I$2:$I$46,0),3)</f>
        <v>3500</v>
      </c>
    </row>
    <row r="107" spans="2:6" ht="15.75" customHeight="1" x14ac:dyDescent="0.25">
      <c r="B107" s="28">
        <v>173</v>
      </c>
      <c r="C107" s="29" t="s">
        <v>802</v>
      </c>
      <c r="D107" s="20" t="s">
        <v>810</v>
      </c>
      <c r="E107" s="20">
        <f t="array" ref="E107">INDEX('БД КО'!$H$2:$J$46,MATCH('БД КО'!$D107,'БД КО'!$H$2:$H$46,0),2)</f>
        <v>4</v>
      </c>
      <c r="F107" s="21">
        <f t="array" ref="F107">INDEX('БД КО'!$H$2:$J$46,MATCH('БД КО'!$E107,'БД КО'!$I$2:$I$46,0),3)</f>
        <v>3500</v>
      </c>
    </row>
    <row r="108" spans="2:6" ht="15.75" customHeight="1" x14ac:dyDescent="0.25">
      <c r="B108" s="28">
        <v>191</v>
      </c>
      <c r="C108" s="29"/>
      <c r="D108" s="20" t="s">
        <v>810</v>
      </c>
      <c r="E108" s="20">
        <f t="array" ref="E108">INDEX('БД КО'!$H$2:$J$46,MATCH('БД КО'!$D108,'БД КО'!$H$2:$H$46,0),2)</f>
        <v>4</v>
      </c>
      <c r="F108" s="21">
        <f t="array" ref="F108">INDEX('БД КО'!$H$2:$J$46,MATCH('БД КО'!$E108,'БД КО'!$I$2:$I$46,0),3)</f>
        <v>3500</v>
      </c>
    </row>
    <row r="109" spans="2:6" ht="15.75" customHeight="1" x14ac:dyDescent="0.25">
      <c r="B109" s="19">
        <v>363</v>
      </c>
      <c r="C109" s="20" t="s">
        <v>900</v>
      </c>
      <c r="D109" s="20" t="s">
        <v>810</v>
      </c>
      <c r="E109" s="20">
        <f t="array" ref="E109">INDEX('БД КО'!$H$2:$J$46,MATCH('БД КО'!$D109,'БД КО'!$H$2:$H$46,0),2)</f>
        <v>4</v>
      </c>
      <c r="F109" s="21">
        <f t="array" ref="F109">INDEX('БД КО'!$H$2:$J$46,MATCH('БД КО'!$E109,'БД КО'!$I$2:$I$46,0),3)</f>
        <v>3500</v>
      </c>
    </row>
    <row r="110" spans="2:6" ht="15.75" customHeight="1" x14ac:dyDescent="0.25">
      <c r="B110" s="19">
        <v>489</v>
      </c>
      <c r="C110" s="20" t="s">
        <v>901</v>
      </c>
      <c r="D110" s="20" t="s">
        <v>806</v>
      </c>
      <c r="E110" s="20">
        <f t="array" ref="E110">INDEX('БД КО'!$H$2:$J$46,MATCH('БД КО'!$D110,'БД КО'!$H$2:$H$46,0),2)</f>
        <v>4</v>
      </c>
      <c r="F110" s="21">
        <f t="array" ref="F110">INDEX('БД КО'!$H$2:$J$46,MATCH('БД КО'!$E110,'БД КО'!$I$2:$I$46,0),3)</f>
        <v>3500</v>
      </c>
    </row>
    <row r="111" spans="2:6" ht="15.75" customHeight="1" x14ac:dyDescent="0.25">
      <c r="B111" s="19">
        <v>494</v>
      </c>
      <c r="C111" s="20" t="s">
        <v>902</v>
      </c>
      <c r="D111" s="20" t="s">
        <v>810</v>
      </c>
      <c r="E111" s="20">
        <f t="array" ref="E111">INDEX('БД КО'!$H$2:$J$46,MATCH('БД КО'!$D111,'БД КО'!$H$2:$H$46,0),2)</f>
        <v>4</v>
      </c>
      <c r="F111" s="21">
        <f t="array" ref="F111">INDEX('БД КО'!$H$2:$J$46,MATCH('БД КО'!$E111,'БД КО'!$I$2:$I$46,0),3)</f>
        <v>3500</v>
      </c>
    </row>
    <row r="112" spans="2:6" ht="15.75" customHeight="1" x14ac:dyDescent="0.25">
      <c r="B112" s="19">
        <v>517</v>
      </c>
      <c r="C112" s="20"/>
      <c r="D112" s="20" t="s">
        <v>810</v>
      </c>
      <c r="E112" s="20">
        <f t="array" ref="E112">INDEX('БД КО'!$H$2:$J$46,MATCH('БД КО'!$D112,'БД КО'!$H$2:$H$46,0),2)</f>
        <v>4</v>
      </c>
      <c r="F112" s="21">
        <f t="array" ref="F112">INDEX('БД КО'!$H$2:$J$46,MATCH('БД КО'!$E112,'БД КО'!$I$2:$I$46,0),3)</f>
        <v>3500</v>
      </c>
    </row>
    <row r="113" spans="2:6" ht="15.75" customHeight="1" x14ac:dyDescent="0.25">
      <c r="B113" s="28">
        <v>550</v>
      </c>
      <c r="C113" s="31" t="s">
        <v>903</v>
      </c>
      <c r="D113" s="20" t="s">
        <v>806</v>
      </c>
      <c r="E113" s="20">
        <f t="array" ref="E113">INDEX('БД КО'!$H$2:$J$46,MATCH('БД КО'!$D113,'БД КО'!$H$2:$H$46,0),2)</f>
        <v>4</v>
      </c>
      <c r="F113" s="21">
        <f t="array" ref="F113">INDEX('БД КО'!$H$2:$J$46,MATCH('БД КО'!$E113,'БД КО'!$I$2:$I$46,0),3)</f>
        <v>3500</v>
      </c>
    </row>
    <row r="114" spans="2:6" ht="15.75" customHeight="1" x14ac:dyDescent="0.25">
      <c r="B114" s="19">
        <v>908</v>
      </c>
      <c r="C114" s="20" t="s">
        <v>904</v>
      </c>
      <c r="D114" s="20" t="s">
        <v>810</v>
      </c>
      <c r="E114" s="20">
        <f t="array" ref="E114">INDEX('БД КО'!$H$2:$J$46,MATCH('БД КО'!$D114,'БД КО'!$H$2:$H$46,0),2)</f>
        <v>4</v>
      </c>
      <c r="F114" s="21">
        <f t="array" ref="F114">INDEX('БД КО'!$H$2:$J$46,MATCH('БД КО'!$E114,'БД КО'!$I$2:$I$46,0),3)</f>
        <v>3500</v>
      </c>
    </row>
    <row r="115" spans="2:6" ht="15.75" customHeight="1" x14ac:dyDescent="0.25">
      <c r="B115" s="28">
        <v>17</v>
      </c>
      <c r="C115" s="31" t="s">
        <v>905</v>
      </c>
      <c r="D115" s="29" t="s">
        <v>842</v>
      </c>
      <c r="E115" s="20">
        <f t="array" ref="E115">INDEX('БД КО'!$H$2:$J$46,MATCH('БД КО'!$D115,'БД КО'!$H$2:$H$46,0),2)</f>
        <v>4</v>
      </c>
      <c r="F115" s="21">
        <f t="array" ref="F115">INDEX('БД КО'!$H$2:$J$46,MATCH('БД КО'!$E115,'БД КО'!$I$2:$I$46,0),3)</f>
        <v>3500</v>
      </c>
    </row>
    <row r="116" spans="2:6" ht="15.75" customHeight="1" x14ac:dyDescent="0.25">
      <c r="B116" s="19">
        <v>23</v>
      </c>
      <c r="C116" s="32" t="s">
        <v>906</v>
      </c>
      <c r="D116" s="20" t="s">
        <v>788</v>
      </c>
      <c r="E116" s="20">
        <f t="array" ref="E116">INDEX('БД КО'!$H$2:$J$46,MATCH('БД КО'!$D116,'БД КО'!$H$2:$H$46,0),2)</f>
        <v>4</v>
      </c>
      <c r="F116" s="21">
        <f t="array" ref="F116">INDEX('БД КО'!$H$2:$J$46,MATCH('БД КО'!$E116,'БД КО'!$I$2:$I$46,0),3)</f>
        <v>3500</v>
      </c>
    </row>
    <row r="117" spans="2:6" ht="15.75" customHeight="1" x14ac:dyDescent="0.25">
      <c r="B117" s="28">
        <v>49</v>
      </c>
      <c r="C117" s="31" t="s">
        <v>907</v>
      </c>
      <c r="D117" s="29" t="s">
        <v>842</v>
      </c>
      <c r="E117" s="20">
        <f t="array" ref="E117">INDEX('БД КО'!$H$2:$J$46,MATCH('БД КО'!$D117,'БД КО'!$H$2:$H$46,0),2)</f>
        <v>4</v>
      </c>
      <c r="F117" s="21">
        <f t="array" ref="F117">INDEX('БД КО'!$H$2:$J$46,MATCH('БД КО'!$E117,'БД КО'!$I$2:$I$46,0),3)</f>
        <v>3500</v>
      </c>
    </row>
    <row r="118" spans="2:6" ht="15.75" customHeight="1" x14ac:dyDescent="0.25">
      <c r="B118" s="19">
        <v>76</v>
      </c>
      <c r="C118" s="32">
        <v>175689</v>
      </c>
      <c r="D118" s="20" t="s">
        <v>829</v>
      </c>
      <c r="E118" s="20">
        <f t="array" ref="E118">INDEX('БД КО'!$H$2:$J$46,MATCH('БД КО'!$D118,'БД КО'!$H$2:$H$46,0),2)</f>
        <v>4</v>
      </c>
      <c r="F118" s="21">
        <f t="array" ref="F118">INDEX('БД КО'!$H$2:$J$46,MATCH('БД КО'!$E118,'БД КО'!$I$2:$I$46,0),3)</f>
        <v>3500</v>
      </c>
    </row>
    <row r="119" spans="2:6" ht="15.75" customHeight="1" x14ac:dyDescent="0.25">
      <c r="B119" s="28">
        <v>101</v>
      </c>
      <c r="C119" s="31" t="s">
        <v>802</v>
      </c>
      <c r="D119" s="20" t="s">
        <v>829</v>
      </c>
      <c r="E119" s="20">
        <f t="array" ref="E119">INDEX('БД КО'!$H$2:$J$46,MATCH('БД КО'!$D119,'БД КО'!$H$2:$H$46,0),2)</f>
        <v>4</v>
      </c>
      <c r="F119" s="21">
        <f t="array" ref="F119">INDEX('БД КО'!$H$2:$J$46,MATCH('БД КО'!$E119,'БД КО'!$I$2:$I$46,0),3)</f>
        <v>3500</v>
      </c>
    </row>
    <row r="120" spans="2:6" ht="15.75" customHeight="1" x14ac:dyDescent="0.25">
      <c r="B120" s="28">
        <v>110</v>
      </c>
      <c r="C120" s="31" t="s">
        <v>908</v>
      </c>
      <c r="D120" s="29" t="s">
        <v>842</v>
      </c>
      <c r="E120" s="20">
        <f t="array" ref="E120">INDEX('БД КО'!$H$2:$J$46,MATCH('БД КО'!$D120,'БД КО'!$H$2:$H$46,0),2)</f>
        <v>4</v>
      </c>
      <c r="F120" s="21">
        <f t="array" ref="F120">INDEX('БД КО'!$H$2:$J$46,MATCH('БД КО'!$E120,'БД КО'!$I$2:$I$46,0),3)</f>
        <v>3500</v>
      </c>
    </row>
    <row r="121" spans="2:6" ht="15.75" customHeight="1" x14ac:dyDescent="0.25">
      <c r="B121" s="19">
        <v>111</v>
      </c>
      <c r="C121" s="32" t="s">
        <v>909</v>
      </c>
      <c r="D121" s="20" t="s">
        <v>842</v>
      </c>
      <c r="E121" s="20">
        <f t="array" ref="E121">INDEX('БД КО'!$H$2:$J$46,MATCH('БД КО'!$D121,'БД КО'!$H$2:$H$46,0),2)</f>
        <v>4</v>
      </c>
      <c r="F121" s="21">
        <f t="array" ref="F121">INDEX('БД КО'!$H$2:$J$46,MATCH('БД КО'!$E121,'БД КО'!$I$2:$I$46,0),3)</f>
        <v>3500</v>
      </c>
    </row>
    <row r="122" spans="2:6" ht="15.75" customHeight="1" x14ac:dyDescent="0.25">
      <c r="B122" s="28">
        <v>121</v>
      </c>
      <c r="C122" s="31" t="s">
        <v>910</v>
      </c>
      <c r="D122" s="29" t="s">
        <v>842</v>
      </c>
      <c r="E122" s="20">
        <f t="array" ref="E122">INDEX('БД КО'!$H$2:$J$46,MATCH('БД КО'!$D122,'БД КО'!$H$2:$H$46,0),2)</f>
        <v>4</v>
      </c>
      <c r="F122" s="21">
        <f t="array" ref="F122">INDEX('БД КО'!$H$2:$J$46,MATCH('БД КО'!$E122,'БД КО'!$I$2:$I$46,0),3)</f>
        <v>3500</v>
      </c>
    </row>
    <row r="123" spans="2:6" ht="15.75" customHeight="1" x14ac:dyDescent="0.25">
      <c r="B123" s="19">
        <v>129</v>
      </c>
      <c r="C123" s="32" t="s">
        <v>911</v>
      </c>
      <c r="D123" s="20" t="s">
        <v>842</v>
      </c>
      <c r="E123" s="20">
        <f t="array" ref="E123">INDEX('БД КО'!$H$2:$J$46,MATCH('БД КО'!$D123,'БД КО'!$H$2:$H$46,0),2)</f>
        <v>4</v>
      </c>
      <c r="F123" s="21">
        <f t="array" ref="F123">INDEX('БД КО'!$H$2:$J$46,MATCH('БД КО'!$E123,'БД КО'!$I$2:$I$46,0),3)</f>
        <v>3500</v>
      </c>
    </row>
    <row r="124" spans="2:6" ht="15.75" customHeight="1" x14ac:dyDescent="0.25">
      <c r="B124" s="19">
        <v>144</v>
      </c>
      <c r="C124" s="20" t="s">
        <v>912</v>
      </c>
      <c r="D124" s="20" t="s">
        <v>842</v>
      </c>
      <c r="E124" s="20">
        <f t="array" ref="E124">INDEX('БД КО'!$H$2:$J$46,MATCH('БД КО'!$D124,'БД КО'!$H$2:$H$46,0),2)</f>
        <v>4</v>
      </c>
      <c r="F124" s="21">
        <f t="array" ref="F124">INDEX('БД КО'!$H$2:$J$46,MATCH('БД КО'!$E124,'БД КО'!$I$2:$I$46,0),3)</f>
        <v>3500</v>
      </c>
    </row>
    <row r="125" spans="2:6" ht="15.75" customHeight="1" x14ac:dyDescent="0.25">
      <c r="B125" s="28">
        <v>156</v>
      </c>
      <c r="C125" s="29" t="s">
        <v>913</v>
      </c>
      <c r="D125" s="29" t="s">
        <v>842</v>
      </c>
      <c r="E125" s="20">
        <f t="array" ref="E125">INDEX('БД КО'!$H$2:$J$46,MATCH('БД КО'!$D125,'БД КО'!$H$2:$H$46,0),2)</f>
        <v>4</v>
      </c>
      <c r="F125" s="21">
        <f t="array" ref="F125">INDEX('БД КО'!$H$2:$J$46,MATCH('БД КО'!$E125,'БД КО'!$I$2:$I$46,0),3)</f>
        <v>3500</v>
      </c>
    </row>
    <row r="126" spans="2:6" ht="15.75" customHeight="1" x14ac:dyDescent="0.25">
      <c r="B126" s="28">
        <v>174</v>
      </c>
      <c r="C126" s="29" t="s">
        <v>914</v>
      </c>
      <c r="D126" s="29" t="s">
        <v>788</v>
      </c>
      <c r="E126" s="20">
        <f t="array" ref="E126">INDEX('БД КО'!$H$2:$J$46,MATCH('БД КО'!$D126,'БД КО'!$H$2:$H$46,0),2)</f>
        <v>4</v>
      </c>
      <c r="F126" s="21">
        <f t="array" ref="F126">INDEX('БД КО'!$H$2:$J$46,MATCH('БД КО'!$E126,'БД КО'!$I$2:$I$46,0),3)</f>
        <v>3500</v>
      </c>
    </row>
    <row r="127" spans="2:6" ht="15.75" customHeight="1" x14ac:dyDescent="0.25">
      <c r="B127" s="28">
        <v>175</v>
      </c>
      <c r="C127" s="31" t="s">
        <v>915</v>
      </c>
      <c r="D127" s="29" t="s">
        <v>788</v>
      </c>
      <c r="E127" s="20">
        <f t="array" ref="E127">INDEX('БД КО'!$H$2:$J$46,MATCH('БД КО'!$D127,'БД КО'!$H$2:$H$46,0),2)</f>
        <v>4</v>
      </c>
      <c r="F127" s="21">
        <f t="array" ref="F127">INDEX('БД КО'!$H$2:$J$46,MATCH('БД КО'!$E127,'БД КО'!$I$2:$I$46,0),3)</f>
        <v>3500</v>
      </c>
    </row>
    <row r="128" spans="2:6" ht="15.75" customHeight="1" x14ac:dyDescent="0.25">
      <c r="B128" s="19">
        <v>181</v>
      </c>
      <c r="C128" s="20" t="s">
        <v>916</v>
      </c>
      <c r="D128" s="20" t="s">
        <v>842</v>
      </c>
      <c r="E128" s="20">
        <f t="array" ref="E128">INDEX('БД КО'!$H$2:$J$46,MATCH('БД КО'!$D128,'БД КО'!$H$2:$H$46,0),2)</f>
        <v>4</v>
      </c>
      <c r="F128" s="21">
        <f t="array" ref="F128">INDEX('БД КО'!$H$2:$J$46,MATCH('БД КО'!$E128,'БД КО'!$I$2:$I$46,0),3)</f>
        <v>3500</v>
      </c>
    </row>
    <row r="129" spans="2:6" ht="15.75" customHeight="1" x14ac:dyDescent="0.25">
      <c r="B129" s="19">
        <v>189</v>
      </c>
      <c r="C129" s="20" t="s">
        <v>917</v>
      </c>
      <c r="D129" s="20" t="s">
        <v>788</v>
      </c>
      <c r="E129" s="20">
        <f t="array" ref="E129">INDEX('БД КО'!$H$2:$J$46,MATCH('БД КО'!$D129,'БД КО'!$H$2:$H$46,0),2)</f>
        <v>4</v>
      </c>
      <c r="F129" s="21">
        <f t="array" ref="F129">INDEX('БД КО'!$H$2:$J$46,MATCH('БД КО'!$E129,'БД КО'!$I$2:$I$46,0),3)</f>
        <v>3500</v>
      </c>
    </row>
    <row r="130" spans="2:6" ht="15.75" customHeight="1" x14ac:dyDescent="0.25">
      <c r="B130" s="19">
        <v>202</v>
      </c>
      <c r="C130" s="20" t="s">
        <v>918</v>
      </c>
      <c r="D130" s="20" t="s">
        <v>829</v>
      </c>
      <c r="E130" s="20">
        <f t="array" ref="E130">INDEX('БД КО'!$H$2:$J$46,MATCH('БД КО'!$D130,'БД КО'!$H$2:$H$46,0),2)</f>
        <v>4</v>
      </c>
      <c r="F130" s="21">
        <f t="array" ref="F130">INDEX('БД КО'!$H$2:$J$46,MATCH('БД КО'!$E130,'БД КО'!$I$2:$I$46,0),3)</f>
        <v>3500</v>
      </c>
    </row>
    <row r="131" spans="2:6" ht="15.75" customHeight="1" x14ac:dyDescent="0.25">
      <c r="B131" s="28">
        <v>218</v>
      </c>
      <c r="C131" s="31" t="s">
        <v>802</v>
      </c>
      <c r="D131" s="29" t="s">
        <v>842</v>
      </c>
      <c r="E131" s="20">
        <f t="array" ref="E131">INDEX('БД КО'!$H$2:$J$46,MATCH('БД КО'!$D131,'БД КО'!$H$2:$H$46,0),2)</f>
        <v>4</v>
      </c>
      <c r="F131" s="21">
        <f t="array" ref="F131">INDEX('БД КО'!$H$2:$J$46,MATCH('БД КО'!$E131,'БД КО'!$I$2:$I$46,0),3)</f>
        <v>3500</v>
      </c>
    </row>
    <row r="132" spans="2:6" ht="15.75" customHeight="1" x14ac:dyDescent="0.25">
      <c r="B132" s="28">
        <v>219</v>
      </c>
      <c r="C132" s="31" t="s">
        <v>919</v>
      </c>
      <c r="D132" s="29" t="s">
        <v>842</v>
      </c>
      <c r="E132" s="20">
        <f t="array" ref="E132">INDEX('БД КО'!$H$2:$J$46,MATCH('БД КО'!$D132,'БД КО'!$H$2:$H$46,0),2)</f>
        <v>4</v>
      </c>
      <c r="F132" s="21">
        <f t="array" ref="F132">INDEX('БД КО'!$H$2:$J$46,MATCH('БД КО'!$E132,'БД КО'!$I$2:$I$46,0),3)</f>
        <v>3500</v>
      </c>
    </row>
    <row r="133" spans="2:6" ht="15.75" customHeight="1" x14ac:dyDescent="0.25">
      <c r="B133" s="19">
        <v>220</v>
      </c>
      <c r="C133" s="32" t="s">
        <v>920</v>
      </c>
      <c r="D133" s="20" t="s">
        <v>788</v>
      </c>
      <c r="E133" s="20">
        <f t="array" ref="E133">INDEX('БД КО'!$H$2:$J$46,MATCH('БД КО'!$D133,'БД КО'!$H$2:$H$46,0),2)</f>
        <v>4</v>
      </c>
      <c r="F133" s="21">
        <f t="array" ref="F133">INDEX('БД КО'!$H$2:$J$46,MATCH('БД КО'!$E133,'БД КО'!$I$2:$I$46,0),3)</f>
        <v>3500</v>
      </c>
    </row>
    <row r="134" spans="2:6" ht="15.75" customHeight="1" x14ac:dyDescent="0.25">
      <c r="B134" s="19">
        <v>242</v>
      </c>
      <c r="C134" s="20" t="s">
        <v>921</v>
      </c>
      <c r="D134" s="20" t="s">
        <v>842</v>
      </c>
      <c r="E134" s="20">
        <f t="array" ref="E134">INDEX('БД КО'!$H$2:$J$46,MATCH('БД КО'!$D134,'БД КО'!$H$2:$H$46,0),2)</f>
        <v>4</v>
      </c>
      <c r="F134" s="21">
        <f t="array" ref="F134">INDEX('БД КО'!$H$2:$J$46,MATCH('БД КО'!$E134,'БД КО'!$I$2:$I$46,0),3)</f>
        <v>3500</v>
      </c>
    </row>
    <row r="135" spans="2:6" ht="15.75" customHeight="1" x14ac:dyDescent="0.25">
      <c r="B135" s="19">
        <v>246</v>
      </c>
      <c r="C135" s="32">
        <v>341067</v>
      </c>
      <c r="D135" s="20" t="s">
        <v>829</v>
      </c>
      <c r="E135" s="20">
        <f t="array" ref="E135">INDEX('БД КО'!$H$2:$J$46,MATCH('БД КО'!$D135,'БД КО'!$H$2:$H$46,0),2)</f>
        <v>4</v>
      </c>
      <c r="F135" s="21">
        <f t="array" ref="F135">INDEX('БД КО'!$H$2:$J$46,MATCH('БД КО'!$E135,'БД КО'!$I$2:$I$46,0),3)</f>
        <v>3500</v>
      </c>
    </row>
    <row r="136" spans="2:6" ht="15.75" customHeight="1" x14ac:dyDescent="0.25">
      <c r="B136" s="28">
        <v>255</v>
      </c>
      <c r="C136" s="29" t="s">
        <v>922</v>
      </c>
      <c r="D136" s="20" t="s">
        <v>829</v>
      </c>
      <c r="E136" s="20">
        <f t="array" ref="E136">INDEX('БД КО'!$H$2:$J$46,MATCH('БД КО'!$D136,'БД КО'!$H$2:$H$46,0),2)</f>
        <v>4</v>
      </c>
      <c r="F136" s="21">
        <f t="array" ref="F136">INDEX('БД КО'!$H$2:$J$46,MATCH('БД КО'!$E136,'БД КО'!$I$2:$I$46,0),3)</f>
        <v>3500</v>
      </c>
    </row>
    <row r="137" spans="2:6" ht="15.75" customHeight="1" x14ac:dyDescent="0.25">
      <c r="B137" s="19">
        <v>257</v>
      </c>
      <c r="C137" s="32" t="s">
        <v>923</v>
      </c>
      <c r="D137" s="20" t="s">
        <v>829</v>
      </c>
      <c r="E137" s="20">
        <f t="array" ref="E137">INDEX('БД КО'!$H$2:$J$46,MATCH('БД КО'!$D137,'БД КО'!$H$2:$H$46,0),2)</f>
        <v>4</v>
      </c>
      <c r="F137" s="21">
        <f t="array" ref="F137">INDEX('БД КО'!$H$2:$J$46,MATCH('БД КО'!$E137,'БД КО'!$I$2:$I$46,0),3)</f>
        <v>3500</v>
      </c>
    </row>
    <row r="138" spans="2:6" ht="15.75" customHeight="1" x14ac:dyDescent="0.25">
      <c r="B138" s="19">
        <v>289</v>
      </c>
      <c r="C138" s="20" t="s">
        <v>924</v>
      </c>
      <c r="D138" s="20" t="s">
        <v>788</v>
      </c>
      <c r="E138" s="20">
        <f t="array" ref="E138">INDEX('БД КО'!$H$2:$J$46,MATCH('БД КО'!$D138,'БД КО'!$H$2:$H$46,0),2)</f>
        <v>4</v>
      </c>
      <c r="F138" s="21">
        <f t="array" ref="F138">INDEX('БД КО'!$H$2:$J$46,MATCH('БД КО'!$E138,'БД КО'!$I$2:$I$46,0),3)</f>
        <v>3500</v>
      </c>
    </row>
    <row r="139" spans="2:6" ht="15.75" customHeight="1" x14ac:dyDescent="0.25">
      <c r="B139" s="19">
        <v>300</v>
      </c>
      <c r="C139" s="20">
        <v>353883</v>
      </c>
      <c r="D139" s="20" t="s">
        <v>829</v>
      </c>
      <c r="E139" s="20">
        <f t="array" ref="E139">INDEX('БД КО'!$H$2:$J$46,MATCH('БД КО'!$D139,'БД КО'!$H$2:$H$46,0),2)</f>
        <v>4</v>
      </c>
      <c r="F139" s="21">
        <f t="array" ref="F139">INDEX('БД КО'!$H$2:$J$46,MATCH('БД КО'!$E139,'БД КО'!$I$2:$I$46,0),3)</f>
        <v>3500</v>
      </c>
    </row>
    <row r="140" spans="2:6" ht="15.75" customHeight="1" x14ac:dyDescent="0.25">
      <c r="B140" s="28">
        <v>306</v>
      </c>
      <c r="C140" s="29" t="s">
        <v>802</v>
      </c>
      <c r="D140" s="20" t="s">
        <v>829</v>
      </c>
      <c r="E140" s="20">
        <f t="array" ref="E140">INDEX('БД КО'!$H$2:$J$46,MATCH('БД КО'!$D140,'БД КО'!$H$2:$H$46,0),2)</f>
        <v>4</v>
      </c>
      <c r="F140" s="21">
        <f t="array" ref="F140">INDEX('БД КО'!$H$2:$J$46,MATCH('БД КО'!$E140,'БД КО'!$I$2:$I$46,0),3)</f>
        <v>3500</v>
      </c>
    </row>
    <row r="141" spans="2:6" ht="15.75" customHeight="1" x14ac:dyDescent="0.25">
      <c r="B141" s="19">
        <v>308</v>
      </c>
      <c r="C141" s="32" t="s">
        <v>925</v>
      </c>
      <c r="D141" s="20" t="s">
        <v>842</v>
      </c>
      <c r="E141" s="20">
        <f t="array" ref="E141">INDEX('БД КО'!$H$2:$J$46,MATCH('БД КО'!$D141,'БД КО'!$H$2:$H$46,0),2)</f>
        <v>4</v>
      </c>
      <c r="F141" s="21">
        <f t="array" ref="F141">INDEX('БД КО'!$H$2:$J$46,MATCH('БД КО'!$E141,'БД КО'!$I$2:$I$46,0),3)</f>
        <v>3500</v>
      </c>
    </row>
    <row r="142" spans="2:6" ht="15.75" customHeight="1" x14ac:dyDescent="0.25">
      <c r="B142" s="28">
        <v>313</v>
      </c>
      <c r="C142" s="29"/>
      <c r="D142" s="29" t="s">
        <v>788</v>
      </c>
      <c r="E142" s="20">
        <f t="array" ref="E142">INDEX('БД КО'!$H$2:$J$46,MATCH('БД КО'!$D142,'БД КО'!$H$2:$H$46,0),2)</f>
        <v>4</v>
      </c>
      <c r="F142" s="21">
        <f t="array" ref="F142">INDEX('БД КО'!$H$2:$J$46,MATCH('БД КО'!$E142,'БД КО'!$I$2:$I$46,0),3)</f>
        <v>3500</v>
      </c>
    </row>
    <row r="143" spans="2:6" ht="15.75" customHeight="1" x14ac:dyDescent="0.25">
      <c r="B143" s="28">
        <v>314</v>
      </c>
      <c r="C143" s="29">
        <v>268980</v>
      </c>
      <c r="D143" s="20" t="s">
        <v>829</v>
      </c>
      <c r="E143" s="20">
        <f t="array" ref="E143">INDEX('БД КО'!$H$2:$J$46,MATCH('БД КО'!$D143,'БД КО'!$H$2:$H$46,0),2)</f>
        <v>4</v>
      </c>
      <c r="F143" s="21">
        <f t="array" ref="F143">INDEX('БД КО'!$H$2:$J$46,MATCH('БД КО'!$E143,'БД КО'!$I$2:$I$46,0),3)</f>
        <v>3500</v>
      </c>
    </row>
    <row r="144" spans="2:6" ht="15.75" customHeight="1" x14ac:dyDescent="0.25">
      <c r="B144" s="19">
        <v>315</v>
      </c>
      <c r="C144" s="20">
        <v>154651</v>
      </c>
      <c r="D144" s="20" t="s">
        <v>829</v>
      </c>
      <c r="E144" s="20">
        <f t="array" ref="E144">INDEX('БД КО'!$H$2:$J$46,MATCH('БД КО'!$D144,'БД КО'!$H$2:$H$46,0),2)</f>
        <v>4</v>
      </c>
      <c r="F144" s="21">
        <f t="array" ref="F144">INDEX('БД КО'!$H$2:$J$46,MATCH('БД КО'!$E144,'БД КО'!$I$2:$I$46,0),3)</f>
        <v>3500</v>
      </c>
    </row>
    <row r="145" spans="2:6" ht="15.75" customHeight="1" x14ac:dyDescent="0.25">
      <c r="B145" s="19">
        <v>326</v>
      </c>
      <c r="C145" s="32" t="s">
        <v>926</v>
      </c>
      <c r="D145" s="20" t="s">
        <v>842</v>
      </c>
      <c r="E145" s="20">
        <f t="array" ref="E145">INDEX('БД КО'!$H$2:$J$46,MATCH('БД КО'!$D145,'БД КО'!$H$2:$H$46,0),2)</f>
        <v>4</v>
      </c>
      <c r="F145" s="21">
        <f t="array" ref="F145">INDEX('БД КО'!$H$2:$J$46,MATCH('БД КО'!$E145,'БД КО'!$I$2:$I$46,0),3)</f>
        <v>3500</v>
      </c>
    </row>
    <row r="146" spans="2:6" ht="15.75" customHeight="1" x14ac:dyDescent="0.25">
      <c r="B146" s="19">
        <v>331</v>
      </c>
      <c r="C146" s="20" t="s">
        <v>802</v>
      </c>
      <c r="D146" s="20" t="s">
        <v>829</v>
      </c>
      <c r="E146" s="20">
        <f t="array" ref="E146">INDEX('БД КО'!$H$2:$J$46,MATCH('БД КО'!$D146,'БД КО'!$H$2:$H$46,0),2)</f>
        <v>4</v>
      </c>
      <c r="F146" s="21">
        <f t="array" ref="F146">INDEX('БД КО'!$H$2:$J$46,MATCH('БД КО'!$E146,'БД КО'!$I$2:$I$46,0),3)</f>
        <v>3500</v>
      </c>
    </row>
    <row r="147" spans="2:6" ht="15.75" customHeight="1" x14ac:dyDescent="0.25">
      <c r="B147" s="19">
        <v>371</v>
      </c>
      <c r="C147" s="32" t="s">
        <v>927</v>
      </c>
      <c r="D147" s="20" t="s">
        <v>842</v>
      </c>
      <c r="E147" s="20">
        <f t="array" ref="E147">INDEX('БД КО'!$H$2:$J$46,MATCH('БД КО'!$D147,'БД КО'!$H$2:$H$46,0),2)</f>
        <v>4</v>
      </c>
      <c r="F147" s="21">
        <f t="array" ref="F147">INDEX('БД КО'!$H$2:$J$46,MATCH('БД КО'!$E147,'БД КО'!$I$2:$I$46,0),3)</f>
        <v>3500</v>
      </c>
    </row>
    <row r="148" spans="2:6" ht="15.75" customHeight="1" x14ac:dyDescent="0.25">
      <c r="B148" s="28">
        <v>376</v>
      </c>
      <c r="C148" s="29" t="s">
        <v>928</v>
      </c>
      <c r="D148" s="29" t="s">
        <v>842</v>
      </c>
      <c r="E148" s="20">
        <f t="array" ref="E148">INDEX('БД КО'!$H$2:$J$46,MATCH('БД КО'!$D148,'БД КО'!$H$2:$H$46,0),2)</f>
        <v>4</v>
      </c>
      <c r="F148" s="21">
        <f t="array" ref="F148">INDEX('БД КО'!$H$2:$J$46,MATCH('БД КО'!$E148,'БД КО'!$I$2:$I$46,0),3)</f>
        <v>3500</v>
      </c>
    </row>
    <row r="149" spans="2:6" ht="15.75" customHeight="1" x14ac:dyDescent="0.25">
      <c r="B149" s="28">
        <v>379</v>
      </c>
      <c r="C149" s="29"/>
      <c r="D149" s="29" t="s">
        <v>842</v>
      </c>
      <c r="E149" s="20">
        <f t="array" ref="E149">INDEX('БД КО'!$H$2:$J$46,MATCH('БД КО'!$D149,'БД КО'!$H$2:$H$46,0),2)</f>
        <v>4</v>
      </c>
      <c r="F149" s="21">
        <f t="array" ref="F149">INDEX('БД КО'!$H$2:$J$46,MATCH('БД КО'!$E149,'БД КО'!$I$2:$I$46,0),3)</f>
        <v>3500</v>
      </c>
    </row>
    <row r="150" spans="2:6" ht="15.75" customHeight="1" x14ac:dyDescent="0.25">
      <c r="B150" s="19">
        <v>384</v>
      </c>
      <c r="C150" s="20" t="s">
        <v>929</v>
      </c>
      <c r="D150" s="20" t="s">
        <v>788</v>
      </c>
      <c r="E150" s="20">
        <f t="array" ref="E150">INDEX('БД КО'!$H$2:$J$46,MATCH('БД КО'!$D150,'БД КО'!$H$2:$H$46,0),2)</f>
        <v>4</v>
      </c>
      <c r="F150" s="21">
        <f t="array" ref="F150">INDEX('БД КО'!$H$2:$J$46,MATCH('БД КО'!$E150,'БД КО'!$I$2:$I$46,0),3)</f>
        <v>3500</v>
      </c>
    </row>
    <row r="151" spans="2:6" ht="15.75" customHeight="1" x14ac:dyDescent="0.25">
      <c r="B151" s="19">
        <v>389</v>
      </c>
      <c r="C151" s="20" t="s">
        <v>930</v>
      </c>
      <c r="D151" s="20" t="s">
        <v>788</v>
      </c>
      <c r="E151" s="20">
        <f t="array" ref="E151">INDEX('БД КО'!$H$2:$J$46,MATCH('БД КО'!$D151,'БД КО'!$H$2:$H$46,0),2)</f>
        <v>4</v>
      </c>
      <c r="F151" s="21">
        <f t="array" ref="F151">INDEX('БД КО'!$H$2:$J$46,MATCH('БД КО'!$E151,'БД КО'!$I$2:$I$46,0),3)</f>
        <v>3500</v>
      </c>
    </row>
    <row r="152" spans="2:6" ht="15.75" customHeight="1" x14ac:dyDescent="0.25">
      <c r="B152" s="28">
        <v>392</v>
      </c>
      <c r="C152" s="29" t="s">
        <v>931</v>
      </c>
      <c r="D152" s="29" t="s">
        <v>842</v>
      </c>
      <c r="E152" s="20">
        <f t="array" ref="E152">INDEX('БД КО'!$H$2:$J$46,MATCH('БД КО'!$D152,'БД КО'!$H$2:$H$46,0),2)</f>
        <v>4</v>
      </c>
      <c r="F152" s="21">
        <f t="array" ref="F152">INDEX('БД КО'!$H$2:$J$46,MATCH('БД КО'!$E152,'БД КО'!$I$2:$I$46,0),3)</f>
        <v>3500</v>
      </c>
    </row>
    <row r="153" spans="2:6" ht="15.75" customHeight="1" x14ac:dyDescent="0.25">
      <c r="B153" s="19">
        <v>404</v>
      </c>
      <c r="C153" s="20" t="s">
        <v>932</v>
      </c>
      <c r="D153" s="20" t="s">
        <v>829</v>
      </c>
      <c r="E153" s="20">
        <f t="array" ref="E153">INDEX('БД КО'!$H$2:$J$46,MATCH('БД КО'!$D153,'БД КО'!$H$2:$H$46,0),2)</f>
        <v>4</v>
      </c>
      <c r="F153" s="21">
        <f t="array" ref="F153">INDEX('БД КО'!$H$2:$J$46,MATCH('БД КО'!$E153,'БД КО'!$I$2:$I$46,0),3)</f>
        <v>3500</v>
      </c>
    </row>
    <row r="154" spans="2:6" ht="15.75" customHeight="1" x14ac:dyDescent="0.25">
      <c r="B154" s="19">
        <v>405</v>
      </c>
      <c r="C154" s="32">
        <v>362831</v>
      </c>
      <c r="D154" s="20" t="s">
        <v>829</v>
      </c>
      <c r="E154" s="20">
        <f t="array" ref="E154">INDEX('БД КО'!$H$2:$J$46,MATCH('БД КО'!$D154,'БД КО'!$H$2:$H$46,0),2)</f>
        <v>4</v>
      </c>
      <c r="F154" s="21">
        <f t="array" ref="F154">INDEX('БД КО'!$H$2:$J$46,MATCH('БД КО'!$E154,'БД КО'!$I$2:$I$46,0),3)</f>
        <v>3500</v>
      </c>
    </row>
    <row r="155" spans="2:6" ht="15.75" customHeight="1" x14ac:dyDescent="0.25">
      <c r="B155" s="19">
        <v>408</v>
      </c>
      <c r="C155" s="20" t="s">
        <v>933</v>
      </c>
      <c r="D155" s="29" t="s">
        <v>842</v>
      </c>
      <c r="E155" s="20">
        <f t="array" ref="E155">INDEX('БД КО'!$H$2:$J$46,MATCH('БД КО'!$D155,'БД КО'!$H$2:$H$46,0),2)</f>
        <v>4</v>
      </c>
      <c r="F155" s="21">
        <f t="array" ref="F155">INDEX('БД КО'!$H$2:$J$46,MATCH('БД КО'!$E155,'БД КО'!$I$2:$I$46,0),3)</f>
        <v>3500</v>
      </c>
    </row>
    <row r="156" spans="2:6" ht="15.75" customHeight="1" x14ac:dyDescent="0.25">
      <c r="B156" s="28">
        <v>411</v>
      </c>
      <c r="C156" s="29" t="s">
        <v>934</v>
      </c>
      <c r="D156" s="29" t="s">
        <v>842</v>
      </c>
      <c r="E156" s="20">
        <f t="array" ref="E156">INDEX('БД КО'!$H$2:$J$46,MATCH('БД КО'!$D156,'БД КО'!$H$2:$H$46,0),2)</f>
        <v>4</v>
      </c>
      <c r="F156" s="21">
        <f t="array" ref="F156">INDEX('БД КО'!$H$2:$J$46,MATCH('БД КО'!$E156,'БД КО'!$I$2:$I$46,0),3)</f>
        <v>3500</v>
      </c>
    </row>
    <row r="157" spans="2:6" ht="15.75" customHeight="1" x14ac:dyDescent="0.25">
      <c r="B157" s="28">
        <v>415</v>
      </c>
      <c r="C157" s="29" t="s">
        <v>935</v>
      </c>
      <c r="D157" s="29" t="s">
        <v>842</v>
      </c>
      <c r="E157" s="20">
        <f t="array" ref="E157">INDEX('БД КО'!$H$2:$J$46,MATCH('БД КО'!$D157,'БД КО'!$H$2:$H$46,0),2)</f>
        <v>4</v>
      </c>
      <c r="F157" s="21">
        <f t="array" ref="F157">INDEX('БД КО'!$H$2:$J$46,MATCH('БД КО'!$E157,'БД КО'!$I$2:$I$46,0),3)</f>
        <v>3500</v>
      </c>
    </row>
    <row r="158" spans="2:6" ht="15.75" customHeight="1" x14ac:dyDescent="0.25">
      <c r="B158" s="28">
        <v>416</v>
      </c>
      <c r="C158" s="29" t="s">
        <v>936</v>
      </c>
      <c r="D158" s="29" t="s">
        <v>842</v>
      </c>
      <c r="E158" s="20">
        <f t="array" ref="E158">INDEX('БД КО'!$H$2:$J$46,MATCH('БД КО'!$D158,'БД КО'!$H$2:$H$46,0),2)</f>
        <v>4</v>
      </c>
      <c r="F158" s="21">
        <f t="array" ref="F158">INDEX('БД КО'!$H$2:$J$46,MATCH('БД КО'!$E158,'БД КО'!$I$2:$I$46,0),3)</f>
        <v>3500</v>
      </c>
    </row>
    <row r="159" spans="2:6" ht="15.75" customHeight="1" x14ac:dyDescent="0.25">
      <c r="B159" s="28">
        <v>421</v>
      </c>
      <c r="C159" s="29" t="s">
        <v>937</v>
      </c>
      <c r="D159" s="29" t="s">
        <v>842</v>
      </c>
      <c r="E159" s="20">
        <f t="array" ref="E159">INDEX('БД КО'!$H$2:$J$46,MATCH('БД КО'!$D159,'БД КО'!$H$2:$H$46,0),2)</f>
        <v>4</v>
      </c>
      <c r="F159" s="21">
        <f t="array" ref="F159">INDEX('БД КО'!$H$2:$J$46,MATCH('БД КО'!$E159,'БД КО'!$I$2:$I$46,0),3)</f>
        <v>3500</v>
      </c>
    </row>
    <row r="160" spans="2:6" ht="15.75" customHeight="1" x14ac:dyDescent="0.25">
      <c r="B160" s="28">
        <v>422</v>
      </c>
      <c r="C160" s="29" t="s">
        <v>938</v>
      </c>
      <c r="D160" s="29" t="s">
        <v>788</v>
      </c>
      <c r="E160" s="20">
        <f t="array" ref="E160">INDEX('БД КО'!$H$2:$J$46,MATCH('БД КО'!$D160,'БД КО'!$H$2:$H$46,0),2)</f>
        <v>4</v>
      </c>
      <c r="F160" s="21">
        <f t="array" ref="F160">INDEX('БД КО'!$H$2:$J$46,MATCH('БД КО'!$E160,'БД КО'!$I$2:$I$46,0),3)</f>
        <v>3500</v>
      </c>
    </row>
    <row r="161" spans="2:6" ht="15.75" customHeight="1" x14ac:dyDescent="0.25">
      <c r="B161" s="19">
        <v>423</v>
      </c>
      <c r="C161" s="32" t="s">
        <v>939</v>
      </c>
      <c r="D161" s="20" t="s">
        <v>788</v>
      </c>
      <c r="E161" s="20">
        <f t="array" ref="E161">INDEX('БД КО'!$H$2:$J$46,MATCH('БД КО'!$D161,'БД КО'!$H$2:$H$46,0),2)</f>
        <v>4</v>
      </c>
      <c r="F161" s="21">
        <f t="array" ref="F161">INDEX('БД КО'!$H$2:$J$46,MATCH('БД КО'!$E161,'БД КО'!$I$2:$I$46,0),3)</f>
        <v>3500</v>
      </c>
    </row>
    <row r="162" spans="2:6" ht="15.75" customHeight="1" x14ac:dyDescent="0.25">
      <c r="B162" s="28">
        <v>425</v>
      </c>
      <c r="C162" s="31" t="s">
        <v>940</v>
      </c>
      <c r="D162" s="29" t="s">
        <v>842</v>
      </c>
      <c r="E162" s="20">
        <f t="array" ref="E162">INDEX('БД КО'!$H$2:$J$46,MATCH('БД КО'!$D162,'БД КО'!$H$2:$H$46,0),2)</f>
        <v>4</v>
      </c>
      <c r="F162" s="21">
        <f t="array" ref="F162">INDEX('БД КО'!$H$2:$J$46,MATCH('БД КО'!$E162,'БД КО'!$I$2:$I$46,0),3)</f>
        <v>3500</v>
      </c>
    </row>
    <row r="163" spans="2:6" ht="15.75" customHeight="1" x14ac:dyDescent="0.25">
      <c r="B163" s="19">
        <v>440</v>
      </c>
      <c r="C163" s="20" t="s">
        <v>941</v>
      </c>
      <c r="D163" s="29" t="s">
        <v>842</v>
      </c>
      <c r="E163" s="20">
        <f t="array" ref="E163">INDEX('БД КО'!$H$2:$J$46,MATCH('БД КО'!$D163,'БД КО'!$H$2:$H$46,0),2)</f>
        <v>4</v>
      </c>
      <c r="F163" s="21">
        <f t="array" ref="F163">INDEX('БД КО'!$H$2:$J$46,MATCH('БД КО'!$E163,'БД КО'!$I$2:$I$46,0),3)</f>
        <v>3500</v>
      </c>
    </row>
    <row r="164" spans="2:6" ht="15.75" customHeight="1" x14ac:dyDescent="0.25">
      <c r="B164" s="28">
        <v>445</v>
      </c>
      <c r="C164" s="29" t="s">
        <v>942</v>
      </c>
      <c r="D164" s="29" t="s">
        <v>842</v>
      </c>
      <c r="E164" s="20">
        <f t="array" ref="E164">INDEX('БД КО'!$H$2:$J$46,MATCH('БД КО'!$D164,'БД КО'!$H$2:$H$46,0),2)</f>
        <v>4</v>
      </c>
      <c r="F164" s="21">
        <f t="array" ref="F164">INDEX('БД КО'!$H$2:$J$46,MATCH('БД КО'!$E164,'БД КО'!$I$2:$I$46,0),3)</f>
        <v>3500</v>
      </c>
    </row>
    <row r="165" spans="2:6" ht="15.75" customHeight="1" x14ac:dyDescent="0.25">
      <c r="B165" s="28">
        <v>448</v>
      </c>
      <c r="C165" s="29" t="s">
        <v>943</v>
      </c>
      <c r="D165" s="29" t="s">
        <v>788</v>
      </c>
      <c r="E165" s="20">
        <f t="array" ref="E165">INDEX('БД КО'!$H$2:$J$46,MATCH('БД КО'!$D165,'БД КО'!$H$2:$H$46,0),2)</f>
        <v>4</v>
      </c>
      <c r="F165" s="21">
        <f t="array" ref="F165">INDEX('БД КО'!$H$2:$J$46,MATCH('БД КО'!$E165,'БД КО'!$I$2:$I$46,0),3)</f>
        <v>3500</v>
      </c>
    </row>
    <row r="166" spans="2:6" ht="15.75" customHeight="1" x14ac:dyDescent="0.25">
      <c r="B166" s="19">
        <v>452</v>
      </c>
      <c r="C166" s="32" t="s">
        <v>944</v>
      </c>
      <c r="D166" s="20" t="s">
        <v>842</v>
      </c>
      <c r="E166" s="20">
        <f t="array" ref="E166">INDEX('БД КО'!$H$2:$J$46,MATCH('БД КО'!$D166,'БД КО'!$H$2:$H$46,0),2)</f>
        <v>4</v>
      </c>
      <c r="F166" s="21">
        <f t="array" ref="F166">INDEX('БД КО'!$H$2:$J$46,MATCH('БД КО'!$E166,'БД КО'!$I$2:$I$46,0),3)</f>
        <v>3500</v>
      </c>
    </row>
    <row r="167" spans="2:6" ht="15.75" customHeight="1" x14ac:dyDescent="0.25">
      <c r="B167" s="19">
        <v>454</v>
      </c>
      <c r="C167" s="32" t="s">
        <v>945</v>
      </c>
      <c r="D167" s="20" t="s">
        <v>788</v>
      </c>
      <c r="E167" s="20">
        <f t="array" ref="E167">INDEX('БД КО'!$H$2:$J$46,MATCH('БД КО'!$D167,'БД КО'!$H$2:$H$46,0),2)</f>
        <v>4</v>
      </c>
      <c r="F167" s="21">
        <f t="array" ref="F167">INDEX('БД КО'!$H$2:$J$46,MATCH('БД КО'!$E167,'БД КО'!$I$2:$I$46,0),3)</f>
        <v>3500</v>
      </c>
    </row>
    <row r="168" spans="2:6" ht="15.75" customHeight="1" x14ac:dyDescent="0.25">
      <c r="B168" s="28">
        <v>460</v>
      </c>
      <c r="C168" s="29" t="s">
        <v>946</v>
      </c>
      <c r="D168" s="29" t="s">
        <v>788</v>
      </c>
      <c r="E168" s="20">
        <f t="array" ref="E168">INDEX('БД КО'!$H$2:$J$46,MATCH('БД КО'!$D168,'БД КО'!$H$2:$H$46,0),2)</f>
        <v>4</v>
      </c>
      <c r="F168" s="21">
        <f t="array" ref="F168">INDEX('БД КО'!$H$2:$J$46,MATCH('БД КО'!$E168,'БД КО'!$I$2:$I$46,0),3)</f>
        <v>3500</v>
      </c>
    </row>
    <row r="169" spans="2:6" ht="15.75" customHeight="1" x14ac:dyDescent="0.25">
      <c r="B169" s="19">
        <v>471</v>
      </c>
      <c r="C169" s="20" t="s">
        <v>947</v>
      </c>
      <c r="D169" s="20" t="s">
        <v>842</v>
      </c>
      <c r="E169" s="20">
        <f t="array" ref="E169">INDEX('БД КО'!$H$2:$J$46,MATCH('БД КО'!$D169,'БД КО'!$H$2:$H$46,0),2)</f>
        <v>4</v>
      </c>
      <c r="F169" s="21">
        <f t="array" ref="F169">INDEX('БД КО'!$H$2:$J$46,MATCH('БД КО'!$E169,'БД КО'!$I$2:$I$46,0),3)</f>
        <v>3500</v>
      </c>
    </row>
    <row r="170" spans="2:6" ht="15.75" customHeight="1" x14ac:dyDescent="0.25">
      <c r="B170" s="28">
        <v>477</v>
      </c>
      <c r="C170" s="29">
        <v>154395</v>
      </c>
      <c r="D170" s="20" t="s">
        <v>829</v>
      </c>
      <c r="E170" s="20">
        <f t="array" ref="E170">INDEX('БД КО'!$H$2:$J$46,MATCH('БД КО'!$D170,'БД КО'!$H$2:$H$46,0),2)</f>
        <v>4</v>
      </c>
      <c r="F170" s="21">
        <f t="array" ref="F170">INDEX('БД КО'!$H$2:$J$46,MATCH('БД КО'!$E170,'БД КО'!$I$2:$I$46,0),3)</f>
        <v>3500</v>
      </c>
    </row>
    <row r="171" spans="2:6" ht="15.75" customHeight="1" x14ac:dyDescent="0.25">
      <c r="B171" s="19">
        <v>486</v>
      </c>
      <c r="C171" s="20" t="s">
        <v>948</v>
      </c>
      <c r="D171" s="20" t="s">
        <v>842</v>
      </c>
      <c r="E171" s="20">
        <f t="array" ref="E171">INDEX('БД КО'!$H$2:$J$46,MATCH('БД КО'!$D171,'БД КО'!$H$2:$H$46,0),2)</f>
        <v>4</v>
      </c>
      <c r="F171" s="21">
        <f t="array" ref="F171">INDEX('БД КО'!$H$2:$J$46,MATCH('БД КО'!$E171,'БД КО'!$I$2:$I$46,0),3)</f>
        <v>3500</v>
      </c>
    </row>
    <row r="172" spans="2:6" ht="15.75" customHeight="1" x14ac:dyDescent="0.25">
      <c r="B172" s="28">
        <v>492</v>
      </c>
      <c r="C172" s="29" t="s">
        <v>949</v>
      </c>
      <c r="D172" s="29" t="s">
        <v>842</v>
      </c>
      <c r="E172" s="20">
        <f t="array" ref="E172">INDEX('БД КО'!$H$2:$J$46,MATCH('БД КО'!$D172,'БД КО'!$H$2:$H$46,0),2)</f>
        <v>4</v>
      </c>
      <c r="F172" s="21">
        <f t="array" ref="F172">INDEX('БД КО'!$H$2:$J$46,MATCH('БД КО'!$E172,'БД КО'!$I$2:$I$46,0),3)</f>
        <v>3500</v>
      </c>
    </row>
    <row r="173" spans="2:6" ht="15.75" customHeight="1" x14ac:dyDescent="0.25">
      <c r="B173" s="28">
        <v>498</v>
      </c>
      <c r="C173" s="31" t="s">
        <v>950</v>
      </c>
      <c r="D173" s="29" t="s">
        <v>842</v>
      </c>
      <c r="E173" s="20">
        <f t="array" ref="E173">INDEX('БД КО'!$H$2:$J$46,MATCH('БД КО'!$D173,'БД КО'!$H$2:$H$46,0),2)</f>
        <v>4</v>
      </c>
      <c r="F173" s="21">
        <f t="array" ref="F173">INDEX('БД КО'!$H$2:$J$46,MATCH('БД КО'!$E173,'БД КО'!$I$2:$I$46,0),3)</f>
        <v>3500</v>
      </c>
    </row>
    <row r="174" spans="2:6" ht="15.75" customHeight="1" x14ac:dyDescent="0.25">
      <c r="B174" s="19">
        <v>515</v>
      </c>
      <c r="C174" s="32" t="s">
        <v>951</v>
      </c>
      <c r="D174" s="20" t="s">
        <v>842</v>
      </c>
      <c r="E174" s="20">
        <f t="array" ref="E174">INDEX('БД КО'!$H$2:$J$46,MATCH('БД КО'!$D174,'БД КО'!$H$2:$H$46,0),2)</f>
        <v>4</v>
      </c>
      <c r="F174" s="21">
        <f t="array" ref="F174">INDEX('БД КО'!$H$2:$J$46,MATCH('БД КО'!$E174,'БД КО'!$I$2:$I$46,0),3)</f>
        <v>3500</v>
      </c>
    </row>
    <row r="175" spans="2:6" ht="15.75" customHeight="1" x14ac:dyDescent="0.25">
      <c r="B175" s="28">
        <v>523</v>
      </c>
      <c r="C175" s="29" t="s">
        <v>952</v>
      </c>
      <c r="D175" s="29" t="s">
        <v>842</v>
      </c>
      <c r="E175" s="20">
        <f t="array" ref="E175">INDEX('БД КО'!$H$2:$J$46,MATCH('БД КО'!$D175,'БД КО'!$H$2:$H$46,0),2)</f>
        <v>4</v>
      </c>
      <c r="F175" s="21">
        <f t="array" ref="F175">INDEX('БД КО'!$H$2:$J$46,MATCH('БД КО'!$E175,'БД КО'!$I$2:$I$46,0),3)</f>
        <v>3500</v>
      </c>
    </row>
    <row r="176" spans="2:6" ht="15.75" customHeight="1" x14ac:dyDescent="0.25">
      <c r="B176" s="28">
        <v>525</v>
      </c>
      <c r="C176" s="31" t="s">
        <v>802</v>
      </c>
      <c r="D176" s="29" t="s">
        <v>844</v>
      </c>
      <c r="E176" s="20">
        <f t="array" ref="E176">INDEX('БД КО'!$H$2:$J$46,MATCH('БД КО'!$D176,'БД КО'!$H$2:$H$46,0),2)</f>
        <v>4</v>
      </c>
      <c r="F176" s="21">
        <f t="array" ref="F176">INDEX('БД КО'!$H$2:$J$46,MATCH('БД КО'!$E176,'БД КО'!$I$2:$I$46,0),3)</f>
        <v>3500</v>
      </c>
    </row>
    <row r="177" spans="2:6" ht="15.75" customHeight="1" x14ac:dyDescent="0.25">
      <c r="B177" s="19">
        <v>611</v>
      </c>
      <c r="C177" s="32" t="s">
        <v>953</v>
      </c>
      <c r="D177" s="20" t="s">
        <v>842</v>
      </c>
      <c r="E177" s="20">
        <f t="array" ref="E177">INDEX('БД КО'!$H$2:$J$46,MATCH('БД КО'!$D177,'БД КО'!$H$2:$H$46,0),2)</f>
        <v>4</v>
      </c>
      <c r="F177" s="21">
        <f t="array" ref="F177">INDEX('БД КО'!$H$2:$J$46,MATCH('БД КО'!$E177,'БД КО'!$I$2:$I$46,0),3)</f>
        <v>3500</v>
      </c>
    </row>
    <row r="178" spans="2:6" ht="15.75" customHeight="1" x14ac:dyDescent="0.25">
      <c r="B178" s="19">
        <v>906</v>
      </c>
      <c r="C178" s="20" t="s">
        <v>954</v>
      </c>
      <c r="D178" s="20" t="s">
        <v>808</v>
      </c>
      <c r="E178" s="20">
        <f t="array" ref="E178">INDEX('БД КО'!$H$2:$J$46,MATCH('БД КО'!$D178,'БД КО'!$H$2:$H$46,0),2)</f>
        <v>4</v>
      </c>
      <c r="F178" s="21">
        <f t="array" ref="F178">INDEX('БД КО'!$H$2:$J$46,MATCH('БД КО'!$E178,'БД КО'!$I$2:$I$46,0),3)</f>
        <v>3500</v>
      </c>
    </row>
    <row r="179" spans="2:6" ht="15.75" customHeight="1" x14ac:dyDescent="0.25">
      <c r="B179" s="28">
        <v>6</v>
      </c>
      <c r="C179" s="29">
        <v>303242</v>
      </c>
      <c r="D179" s="29" t="s">
        <v>807</v>
      </c>
      <c r="E179" s="20">
        <f t="array" ref="E179">INDEX('БД КО'!$H$2:$J$46,MATCH('БД КО'!$D179,'БД КО'!$H$2:$H$46,0),2)</f>
        <v>4</v>
      </c>
      <c r="F179" s="21">
        <f t="array" ref="F179">INDEX('БД КО'!$H$2:$J$46,MATCH('БД КО'!$E179,'БД КО'!$I$2:$I$46,0),3)</f>
        <v>3500</v>
      </c>
    </row>
    <row r="180" spans="2:6" ht="15.75" customHeight="1" x14ac:dyDescent="0.25">
      <c r="B180" s="19">
        <v>185</v>
      </c>
      <c r="C180" s="32">
        <v>388294</v>
      </c>
      <c r="D180" s="20" t="s">
        <v>807</v>
      </c>
      <c r="E180" s="20">
        <f t="array" ref="E180">INDEX('БД КО'!$H$2:$J$46,MATCH('БД КО'!$D180,'БД КО'!$H$2:$H$46,0),2)</f>
        <v>4</v>
      </c>
      <c r="F180" s="21">
        <f t="array" ref="F180">INDEX('БД КО'!$H$2:$J$46,MATCH('БД КО'!$E180,'БД КО'!$I$2:$I$46,0),3)</f>
        <v>3500</v>
      </c>
    </row>
    <row r="181" spans="2:6" ht="15.75" customHeight="1" x14ac:dyDescent="0.25">
      <c r="B181" s="28">
        <v>370</v>
      </c>
      <c r="C181" s="29"/>
      <c r="D181" s="29" t="s">
        <v>807</v>
      </c>
      <c r="E181" s="20">
        <f t="array" ref="E181">INDEX('БД КО'!$H$2:$J$46,MATCH('БД КО'!$D181,'БД КО'!$H$2:$H$46,0),2)</f>
        <v>4</v>
      </c>
      <c r="F181" s="21">
        <f t="array" ref="F181">INDEX('БД КО'!$H$2:$J$46,MATCH('БД КО'!$E181,'БД КО'!$I$2:$I$46,0),3)</f>
        <v>3500</v>
      </c>
    </row>
    <row r="182" spans="2:6" ht="15.75" customHeight="1" x14ac:dyDescent="0.25">
      <c r="B182" s="19">
        <v>3</v>
      </c>
      <c r="C182" s="20">
        <v>22252</v>
      </c>
      <c r="D182" s="20" t="s">
        <v>849</v>
      </c>
      <c r="E182" s="20">
        <f t="array" ref="E182">INDEX('БД КО'!$H$2:$J$46,MATCH('БД КО'!$D182,'БД КО'!$H$2:$H$46,0),2)</f>
        <v>4</v>
      </c>
      <c r="F182" s="21">
        <f t="array" ref="F182">INDEX('БД КО'!$H$2:$J$46,MATCH('БД КО'!$E182,'БД КО'!$I$2:$I$46,0),3)</f>
        <v>3500</v>
      </c>
    </row>
    <row r="183" spans="2:6" ht="15.75" customHeight="1" x14ac:dyDescent="0.25">
      <c r="B183" s="28">
        <v>31</v>
      </c>
      <c r="C183" s="29">
        <v>283098</v>
      </c>
      <c r="D183" s="29" t="s">
        <v>812</v>
      </c>
      <c r="E183" s="20">
        <f t="array" ref="E183">INDEX('БД КО'!$H$2:$J$46,MATCH('БД КО'!$D183,'БД КО'!$H$2:$H$46,0),2)</f>
        <v>4</v>
      </c>
      <c r="F183" s="21">
        <f t="array" ref="F183">INDEX('БД КО'!$H$2:$J$46,MATCH('БД КО'!$E183,'БД КО'!$I$2:$I$46,0),3)</f>
        <v>3500</v>
      </c>
    </row>
    <row r="184" spans="2:6" ht="15.75" customHeight="1" x14ac:dyDescent="0.25">
      <c r="B184" s="28">
        <v>33</v>
      </c>
      <c r="C184" s="31">
        <v>132443</v>
      </c>
      <c r="D184" s="29" t="s">
        <v>812</v>
      </c>
      <c r="E184" s="20">
        <f t="array" ref="E184">INDEX('БД КО'!$H$2:$J$46,MATCH('БД КО'!$D184,'БД КО'!$H$2:$H$46,0),2)</f>
        <v>4</v>
      </c>
      <c r="F184" s="21">
        <f t="array" ref="F184">INDEX('БД КО'!$H$2:$J$46,MATCH('БД КО'!$E184,'БД КО'!$I$2:$I$46,0),3)</f>
        <v>3500</v>
      </c>
    </row>
    <row r="185" spans="2:6" ht="15.75" customHeight="1" x14ac:dyDescent="0.25">
      <c r="B185" s="19">
        <v>35</v>
      </c>
      <c r="C185" s="20">
        <v>134095</v>
      </c>
      <c r="D185" s="29" t="s">
        <v>812</v>
      </c>
      <c r="E185" s="20">
        <f t="array" ref="E185">INDEX('БД КО'!$H$2:$J$46,MATCH('БД КО'!$D185,'БД КО'!$H$2:$H$46,0),2)</f>
        <v>4</v>
      </c>
      <c r="F185" s="21">
        <f t="array" ref="F185">INDEX('БД КО'!$H$2:$J$46,MATCH('БД КО'!$E185,'БД КО'!$I$2:$I$46,0),3)</f>
        <v>3500</v>
      </c>
    </row>
    <row r="186" spans="2:6" ht="15.75" customHeight="1" x14ac:dyDescent="0.25">
      <c r="B186" s="19">
        <v>40</v>
      </c>
      <c r="C186" s="20">
        <v>123569</v>
      </c>
      <c r="D186" s="20" t="s">
        <v>812</v>
      </c>
      <c r="E186" s="20">
        <f t="array" ref="E186">INDEX('БД КО'!$H$2:$J$46,MATCH('БД КО'!$D186,'БД КО'!$H$2:$H$46,0),2)</f>
        <v>4</v>
      </c>
      <c r="F186" s="21">
        <f t="array" ref="F186">INDEX('БД КО'!$H$2:$J$46,MATCH('БД КО'!$E186,'БД КО'!$I$2:$I$46,0),3)</f>
        <v>3500</v>
      </c>
    </row>
    <row r="187" spans="2:6" ht="15.75" customHeight="1" x14ac:dyDescent="0.25">
      <c r="B187" s="19">
        <v>47</v>
      </c>
      <c r="C187" s="20">
        <v>428007</v>
      </c>
      <c r="D187" s="20" t="s">
        <v>812</v>
      </c>
      <c r="E187" s="20">
        <f t="array" ref="E187">INDEX('БД КО'!$H$2:$J$46,MATCH('БД КО'!$D187,'БД КО'!$H$2:$H$46,0),2)</f>
        <v>4</v>
      </c>
      <c r="F187" s="21">
        <f t="array" ref="F187">INDEX('БД КО'!$H$2:$J$46,MATCH('БД КО'!$E187,'БД КО'!$I$2:$I$46,0),3)</f>
        <v>3500</v>
      </c>
    </row>
    <row r="188" spans="2:6" ht="15.75" customHeight="1" x14ac:dyDescent="0.25">
      <c r="B188" s="19">
        <v>52</v>
      </c>
      <c r="C188" s="20">
        <v>452312</v>
      </c>
      <c r="D188" s="20" t="s">
        <v>812</v>
      </c>
      <c r="E188" s="20">
        <f t="array" ref="E188">INDEX('БД КО'!$H$2:$J$46,MATCH('БД КО'!$D188,'БД КО'!$H$2:$H$46,0),2)</f>
        <v>4</v>
      </c>
      <c r="F188" s="21">
        <f t="array" ref="F188">INDEX('БД КО'!$H$2:$J$46,MATCH('БД КО'!$E188,'БД КО'!$I$2:$I$46,0),3)</f>
        <v>3500</v>
      </c>
    </row>
    <row r="189" spans="2:6" ht="15.75" customHeight="1" x14ac:dyDescent="0.25">
      <c r="B189" s="28">
        <v>54</v>
      </c>
      <c r="C189" s="29">
        <v>12776</v>
      </c>
      <c r="D189" s="29" t="s">
        <v>849</v>
      </c>
      <c r="E189" s="20">
        <f t="array" ref="E189">INDEX('БД КО'!$H$2:$J$46,MATCH('БД КО'!$D189,'БД КО'!$H$2:$H$46,0),2)</f>
        <v>4</v>
      </c>
      <c r="F189" s="21">
        <f t="array" ref="F189">INDEX('БД КО'!$H$2:$J$46,MATCH('БД КО'!$E189,'БД КО'!$I$2:$I$46,0),3)</f>
        <v>3500</v>
      </c>
    </row>
    <row r="190" spans="2:6" ht="15.75" customHeight="1" x14ac:dyDescent="0.25">
      <c r="B190" s="28">
        <v>68</v>
      </c>
      <c r="C190" s="29" t="s">
        <v>955</v>
      </c>
      <c r="D190" s="29" t="s">
        <v>812</v>
      </c>
      <c r="E190" s="20">
        <f t="array" ref="E190">INDEX('БД КО'!$H$2:$J$46,MATCH('БД КО'!$D190,'БД КО'!$H$2:$H$46,0),2)</f>
        <v>4</v>
      </c>
      <c r="F190" s="21">
        <f t="array" ref="F190">INDEX('БД КО'!$H$2:$J$46,MATCH('БД КО'!$E190,'БД КО'!$I$2:$I$46,0),3)</f>
        <v>3500</v>
      </c>
    </row>
    <row r="191" spans="2:6" ht="15.75" customHeight="1" x14ac:dyDescent="0.25">
      <c r="B191" s="19">
        <v>69</v>
      </c>
      <c r="C191" s="32">
        <v>246727</v>
      </c>
      <c r="D191" s="29" t="s">
        <v>812</v>
      </c>
      <c r="E191" s="20">
        <f t="array" ref="E191">INDEX('БД КО'!$H$2:$J$46,MATCH('БД КО'!$D191,'БД КО'!$H$2:$H$46,0),2)</f>
        <v>4</v>
      </c>
      <c r="F191" s="21">
        <f t="array" ref="F191">INDEX('БД КО'!$H$2:$J$46,MATCH('БД КО'!$E191,'БД КО'!$I$2:$I$46,0),3)</f>
        <v>3500</v>
      </c>
    </row>
    <row r="192" spans="2:6" ht="15.75" customHeight="1" x14ac:dyDescent="0.25">
      <c r="B192" s="19">
        <v>77</v>
      </c>
      <c r="C192" s="20">
        <v>394894</v>
      </c>
      <c r="D192" s="29" t="s">
        <v>812</v>
      </c>
      <c r="E192" s="20">
        <f t="array" ref="E192">INDEX('БД КО'!$H$2:$J$46,MATCH('БД КО'!$D192,'БД КО'!$H$2:$H$46,0),2)</f>
        <v>4</v>
      </c>
      <c r="F192" s="21">
        <f t="array" ref="F192">INDEX('БД КО'!$H$2:$J$46,MATCH('БД КО'!$E192,'БД КО'!$I$2:$I$46,0),3)</f>
        <v>3500</v>
      </c>
    </row>
    <row r="193" spans="2:6" ht="15.75" customHeight="1" x14ac:dyDescent="0.25">
      <c r="B193" s="28">
        <v>84</v>
      </c>
      <c r="C193" s="29">
        <v>256918</v>
      </c>
      <c r="D193" s="29" t="s">
        <v>816</v>
      </c>
      <c r="E193" s="20">
        <f t="array" ref="E193">INDEX('БД КО'!$H$2:$J$46,MATCH('БД КО'!$D193,'БД КО'!$H$2:$H$46,0),2)</f>
        <v>4</v>
      </c>
      <c r="F193" s="21">
        <f t="array" ref="F193">INDEX('БД КО'!$H$2:$J$46,MATCH('БД КО'!$E193,'БД КО'!$I$2:$I$46,0),3)</f>
        <v>3500</v>
      </c>
    </row>
    <row r="194" spans="2:6" ht="15.75" customHeight="1" x14ac:dyDescent="0.25">
      <c r="B194" s="19">
        <v>85</v>
      </c>
      <c r="C194" s="32">
        <v>321500</v>
      </c>
      <c r="D194" s="29" t="s">
        <v>812</v>
      </c>
      <c r="E194" s="20">
        <f t="array" ref="E194">INDEX('БД КО'!$H$2:$J$46,MATCH('БД КО'!$D194,'БД КО'!$H$2:$H$46,0),2)</f>
        <v>4</v>
      </c>
      <c r="F194" s="21">
        <f t="array" ref="F194">INDEX('БД КО'!$H$2:$J$46,MATCH('БД КО'!$E194,'БД КО'!$I$2:$I$46,0),3)</f>
        <v>3500</v>
      </c>
    </row>
    <row r="195" spans="2:6" ht="15.75" customHeight="1" x14ac:dyDescent="0.25">
      <c r="B195" s="28">
        <v>89</v>
      </c>
      <c r="C195" s="29">
        <v>394686</v>
      </c>
      <c r="D195" s="29" t="s">
        <v>812</v>
      </c>
      <c r="E195" s="20">
        <f t="array" ref="E195">INDEX('БД КО'!$H$2:$J$46,MATCH('БД КО'!$D195,'БД КО'!$H$2:$H$46,0),2)</f>
        <v>4</v>
      </c>
      <c r="F195" s="21">
        <f t="array" ref="F195">INDEX('БД КО'!$H$2:$J$46,MATCH('БД КО'!$E195,'БД КО'!$I$2:$I$46,0),3)</f>
        <v>3500</v>
      </c>
    </row>
    <row r="196" spans="2:6" ht="15.75" customHeight="1" x14ac:dyDescent="0.25">
      <c r="B196" s="19">
        <v>90</v>
      </c>
      <c r="C196" s="20">
        <v>420008</v>
      </c>
      <c r="D196" s="20" t="s">
        <v>812</v>
      </c>
      <c r="E196" s="20">
        <f t="array" ref="E196">INDEX('БД КО'!$H$2:$J$46,MATCH('БД КО'!$D196,'БД КО'!$H$2:$H$46,0),2)</f>
        <v>4</v>
      </c>
      <c r="F196" s="21">
        <f t="array" ref="F196">INDEX('БД КО'!$H$2:$J$46,MATCH('БД КО'!$E196,'БД КО'!$I$2:$I$46,0),3)</f>
        <v>3500</v>
      </c>
    </row>
    <row r="197" spans="2:6" ht="15.75" customHeight="1" x14ac:dyDescent="0.25">
      <c r="B197" s="28">
        <v>91</v>
      </c>
      <c r="C197" s="29">
        <v>461147</v>
      </c>
      <c r="D197" s="29" t="s">
        <v>812</v>
      </c>
      <c r="E197" s="20">
        <f t="array" ref="E197">INDEX('БД КО'!$H$2:$J$46,MATCH('БД КО'!$D197,'БД КО'!$H$2:$H$46,0),2)</f>
        <v>4</v>
      </c>
      <c r="F197" s="21">
        <f t="array" ref="F197">INDEX('БД КО'!$H$2:$J$46,MATCH('БД КО'!$E197,'БД КО'!$I$2:$I$46,0),3)</f>
        <v>3500</v>
      </c>
    </row>
    <row r="198" spans="2:6" ht="15.75" customHeight="1" x14ac:dyDescent="0.25">
      <c r="B198" s="28">
        <v>93</v>
      </c>
      <c r="C198" s="31">
        <v>5277</v>
      </c>
      <c r="D198" s="29" t="s">
        <v>849</v>
      </c>
      <c r="E198" s="20">
        <f t="array" ref="E198">INDEX('БД КО'!$H$2:$J$46,MATCH('БД КО'!$D198,'БД КО'!$H$2:$H$46,0),2)</f>
        <v>4</v>
      </c>
      <c r="F198" s="21">
        <f t="array" ref="F198">INDEX('БД КО'!$H$2:$J$46,MATCH('БД КО'!$E198,'БД КО'!$I$2:$I$46,0),3)</f>
        <v>3500</v>
      </c>
    </row>
    <row r="199" spans="2:6" ht="15.75" customHeight="1" x14ac:dyDescent="0.25">
      <c r="B199" s="19">
        <v>95</v>
      </c>
      <c r="C199" s="20">
        <v>524212</v>
      </c>
      <c r="D199" s="29" t="s">
        <v>812</v>
      </c>
      <c r="E199" s="20">
        <f t="array" ref="E199">INDEX('БД КО'!$H$2:$J$46,MATCH('БД КО'!$D199,'БД КО'!$H$2:$H$46,0),2)</f>
        <v>4</v>
      </c>
      <c r="F199" s="21">
        <f t="array" ref="F199">INDEX('БД КО'!$H$2:$J$46,MATCH('БД КО'!$E199,'БД КО'!$I$2:$I$46,0),3)</f>
        <v>3500</v>
      </c>
    </row>
    <row r="200" spans="2:6" ht="15.75" customHeight="1" x14ac:dyDescent="0.25">
      <c r="B200" s="19">
        <v>96</v>
      </c>
      <c r="C200" s="32">
        <v>349862</v>
      </c>
      <c r="D200" s="29" t="s">
        <v>812</v>
      </c>
      <c r="E200" s="20">
        <f t="array" ref="E200">INDEX('БД КО'!$H$2:$J$46,MATCH('БД КО'!$D200,'БД КО'!$H$2:$H$46,0),2)</f>
        <v>4</v>
      </c>
      <c r="F200" s="21">
        <f t="array" ref="F200">INDEX('БД КО'!$H$2:$J$46,MATCH('БД КО'!$E200,'БД КО'!$I$2:$I$46,0),3)</f>
        <v>3500</v>
      </c>
    </row>
    <row r="201" spans="2:6" ht="15.75" customHeight="1" x14ac:dyDescent="0.25">
      <c r="B201" s="28">
        <v>102</v>
      </c>
      <c r="C201" s="29" t="s">
        <v>802</v>
      </c>
      <c r="D201" s="29" t="s">
        <v>782</v>
      </c>
      <c r="E201" s="20">
        <f t="array" ref="E201">INDEX('БД КО'!$H$2:$J$46,MATCH('БД КО'!$D201,'БД КО'!$H$2:$H$46,0),2)</f>
        <v>4</v>
      </c>
      <c r="F201" s="21">
        <f t="array" ref="F201">INDEX('БД КО'!$H$2:$J$46,MATCH('БД КО'!$E201,'БД КО'!$I$2:$I$46,0),3)</f>
        <v>3500</v>
      </c>
    </row>
    <row r="202" spans="2:6" ht="15.75" customHeight="1" x14ac:dyDescent="0.25">
      <c r="B202" s="28">
        <v>103</v>
      </c>
      <c r="C202" s="29">
        <v>130375</v>
      </c>
      <c r="D202" s="29" t="s">
        <v>812</v>
      </c>
      <c r="E202" s="20">
        <f t="array" ref="E202">INDEX('БД КО'!$H$2:$J$46,MATCH('БД КО'!$D202,'БД КО'!$H$2:$H$46,0),2)</f>
        <v>4</v>
      </c>
      <c r="F202" s="21">
        <f t="array" ref="F202">INDEX('БД КО'!$H$2:$J$46,MATCH('БД КО'!$E202,'БД КО'!$I$2:$I$46,0),3)</f>
        <v>3500</v>
      </c>
    </row>
    <row r="203" spans="2:6" ht="15.75" customHeight="1" x14ac:dyDescent="0.25">
      <c r="B203" s="28">
        <v>104</v>
      </c>
      <c r="C203" s="31">
        <v>33460</v>
      </c>
      <c r="D203" s="29" t="s">
        <v>849</v>
      </c>
      <c r="E203" s="20">
        <f t="array" ref="E203">INDEX('БД КО'!$H$2:$J$46,MATCH('БД КО'!$D203,'БД КО'!$H$2:$H$46,0),2)</f>
        <v>4</v>
      </c>
      <c r="F203" s="21">
        <f t="array" ref="F203">INDEX('БД КО'!$H$2:$J$46,MATCH('БД КО'!$E203,'БД КО'!$I$2:$I$46,0),3)</f>
        <v>3500</v>
      </c>
    </row>
    <row r="204" spans="2:6" ht="15.75" customHeight="1" x14ac:dyDescent="0.25">
      <c r="B204" s="28">
        <v>113</v>
      </c>
      <c r="C204" s="29">
        <v>247717</v>
      </c>
      <c r="D204" s="29" t="s">
        <v>812</v>
      </c>
      <c r="E204" s="20">
        <f t="array" ref="E204">INDEX('БД КО'!$H$2:$J$46,MATCH('БД КО'!$D204,'БД КО'!$H$2:$H$46,0),2)</f>
        <v>4</v>
      </c>
      <c r="F204" s="21">
        <f t="array" ref="F204">INDEX('БД КО'!$H$2:$J$46,MATCH('БД КО'!$E204,'БД КО'!$I$2:$I$46,0),3)</f>
        <v>3500</v>
      </c>
    </row>
    <row r="205" spans="2:6" ht="15.75" customHeight="1" x14ac:dyDescent="0.25">
      <c r="B205" s="19">
        <v>114</v>
      </c>
      <c r="C205" s="32">
        <v>374954</v>
      </c>
      <c r="D205" s="29" t="s">
        <v>812</v>
      </c>
      <c r="E205" s="20">
        <f t="array" ref="E205">INDEX('БД КО'!$H$2:$J$46,MATCH('БД КО'!$D205,'БД КО'!$H$2:$H$46,0),2)</f>
        <v>4</v>
      </c>
      <c r="F205" s="21">
        <f t="array" ref="F205">INDEX('БД КО'!$H$2:$J$46,MATCH('БД КО'!$E205,'БД КО'!$I$2:$I$46,0),3)</f>
        <v>3500</v>
      </c>
    </row>
    <row r="206" spans="2:6" ht="15.75" customHeight="1" x14ac:dyDescent="0.25">
      <c r="B206" s="19">
        <v>117</v>
      </c>
      <c r="C206" s="32">
        <v>86212</v>
      </c>
      <c r="D206" s="29" t="s">
        <v>812</v>
      </c>
      <c r="E206" s="20">
        <f t="array" ref="E206">INDEX('БД КО'!$H$2:$J$46,MATCH('БД КО'!$D206,'БД КО'!$H$2:$H$46,0),2)</f>
        <v>4</v>
      </c>
      <c r="F206" s="21">
        <f t="array" ref="F206">INDEX('БД КО'!$H$2:$J$46,MATCH('БД КО'!$E206,'БД КО'!$I$2:$I$46,0),3)</f>
        <v>3500</v>
      </c>
    </row>
    <row r="207" spans="2:6" ht="15.75" customHeight="1" x14ac:dyDescent="0.25">
      <c r="B207" s="28">
        <v>141</v>
      </c>
      <c r="C207" s="29">
        <v>49959</v>
      </c>
      <c r="D207" s="20" t="s">
        <v>825</v>
      </c>
      <c r="E207" s="20">
        <f t="array" ref="E207">INDEX('БД КО'!$H$2:$J$46,MATCH('БД КО'!$D207,'БД КО'!$H$2:$H$46,0),2)</f>
        <v>4</v>
      </c>
      <c r="F207" s="21">
        <f t="array" ref="F207">INDEX('БД КО'!$H$2:$J$46,MATCH('БД КО'!$E207,'БД КО'!$I$2:$I$46,0),3)</f>
        <v>3500</v>
      </c>
    </row>
    <row r="208" spans="2:6" ht="15.75" customHeight="1" x14ac:dyDescent="0.25">
      <c r="B208" s="19">
        <v>143</v>
      </c>
      <c r="C208" s="20"/>
      <c r="D208" s="20" t="s">
        <v>812</v>
      </c>
      <c r="E208" s="20">
        <f t="array" ref="E208">INDEX('БД КО'!$H$2:$J$46,MATCH('БД КО'!$D208,'БД КО'!$H$2:$H$46,0),2)</f>
        <v>4</v>
      </c>
      <c r="F208" s="21">
        <f t="array" ref="F208">INDEX('БД КО'!$H$2:$J$46,MATCH('БД КО'!$E208,'БД КО'!$I$2:$I$46,0),3)</f>
        <v>3500</v>
      </c>
    </row>
    <row r="209" spans="2:6" ht="15.75" customHeight="1" x14ac:dyDescent="0.25">
      <c r="B209" s="19">
        <v>148</v>
      </c>
      <c r="C209" s="32">
        <v>247148</v>
      </c>
      <c r="D209" s="29" t="s">
        <v>812</v>
      </c>
      <c r="E209" s="20">
        <f t="array" ref="E209">INDEX('БД КО'!$H$2:$J$46,MATCH('БД КО'!$D209,'БД КО'!$H$2:$H$46,0),2)</f>
        <v>4</v>
      </c>
      <c r="F209" s="21">
        <f t="array" ref="F209">INDEX('БД КО'!$H$2:$J$46,MATCH('БД КО'!$E209,'БД КО'!$I$2:$I$46,0),3)</f>
        <v>3500</v>
      </c>
    </row>
    <row r="210" spans="2:6" ht="15.75" customHeight="1" x14ac:dyDescent="0.25">
      <c r="B210" s="28">
        <v>151</v>
      </c>
      <c r="C210" s="29">
        <v>448163</v>
      </c>
      <c r="D210" s="29" t="s">
        <v>816</v>
      </c>
      <c r="E210" s="20">
        <f t="array" ref="E210">INDEX('БД КО'!$H$2:$J$46,MATCH('БД КО'!$D210,'БД КО'!$H$2:$H$46,0),2)</f>
        <v>4</v>
      </c>
      <c r="F210" s="21">
        <f t="array" ref="F210">INDEX('БД КО'!$H$2:$J$46,MATCH('БД КО'!$E210,'БД КО'!$I$2:$I$46,0),3)</f>
        <v>3500</v>
      </c>
    </row>
    <row r="211" spans="2:6" ht="15.75" customHeight="1" x14ac:dyDescent="0.25">
      <c r="B211" s="28">
        <v>152</v>
      </c>
      <c r="C211" s="31" t="s">
        <v>802</v>
      </c>
      <c r="D211" s="29" t="s">
        <v>812</v>
      </c>
      <c r="E211" s="20">
        <f t="array" ref="E211">INDEX('БД КО'!$H$2:$J$46,MATCH('БД КО'!$D211,'БД КО'!$H$2:$H$46,0),2)</f>
        <v>4</v>
      </c>
      <c r="F211" s="21">
        <f t="array" ref="F211">INDEX('БД КО'!$H$2:$J$46,MATCH('БД КО'!$E211,'БД КО'!$I$2:$I$46,0),3)</f>
        <v>3500</v>
      </c>
    </row>
    <row r="212" spans="2:6" ht="15.75" customHeight="1" x14ac:dyDescent="0.25">
      <c r="B212" s="19">
        <v>165</v>
      </c>
      <c r="C212" s="20" t="s">
        <v>802</v>
      </c>
      <c r="D212" s="29" t="s">
        <v>812</v>
      </c>
      <c r="E212" s="20">
        <f t="array" ref="E212">INDEX('БД КО'!$H$2:$J$46,MATCH('БД КО'!$D212,'БД КО'!$H$2:$H$46,0),2)</f>
        <v>4</v>
      </c>
      <c r="F212" s="21">
        <f t="array" ref="F212">INDEX('БД КО'!$H$2:$J$46,MATCH('БД КО'!$E212,'БД КО'!$I$2:$I$46,0),3)</f>
        <v>3500</v>
      </c>
    </row>
    <row r="213" spans="2:6" ht="15.75" customHeight="1" x14ac:dyDescent="0.25">
      <c r="B213" s="19">
        <v>170</v>
      </c>
      <c r="C213" s="20">
        <v>4172</v>
      </c>
      <c r="D213" s="20" t="s">
        <v>849</v>
      </c>
      <c r="E213" s="20">
        <f t="array" ref="E213">INDEX('БД КО'!$H$2:$J$46,MATCH('БД КО'!$D213,'БД КО'!$H$2:$H$46,0),2)</f>
        <v>4</v>
      </c>
      <c r="F213" s="21">
        <f t="array" ref="F213">INDEX('БД КО'!$H$2:$J$46,MATCH('БД КО'!$E213,'БД КО'!$I$2:$I$46,0),3)</f>
        <v>3500</v>
      </c>
    </row>
    <row r="214" spans="2:6" ht="15.75" customHeight="1" x14ac:dyDescent="0.25">
      <c r="B214" s="28">
        <v>182</v>
      </c>
      <c r="C214" s="31">
        <v>142611</v>
      </c>
      <c r="D214" s="29" t="s">
        <v>812</v>
      </c>
      <c r="E214" s="20">
        <f t="array" ref="E214">INDEX('БД КО'!$H$2:$J$46,MATCH('БД КО'!$D214,'БД КО'!$H$2:$H$46,0),2)</f>
        <v>4</v>
      </c>
      <c r="F214" s="21">
        <f t="array" ref="F214">INDEX('БД КО'!$H$2:$J$46,MATCH('БД КО'!$E214,'БД КО'!$I$2:$I$46,0),3)</f>
        <v>3500</v>
      </c>
    </row>
    <row r="215" spans="2:6" ht="15.75" customHeight="1" x14ac:dyDescent="0.25">
      <c r="B215" s="28">
        <v>193</v>
      </c>
      <c r="C215" s="31" t="s">
        <v>802</v>
      </c>
      <c r="D215" s="29" t="s">
        <v>812</v>
      </c>
      <c r="E215" s="20">
        <f t="array" ref="E215">INDEX('БД КО'!$H$2:$J$46,MATCH('БД КО'!$D215,'БД КО'!$H$2:$H$46,0),2)</f>
        <v>4</v>
      </c>
      <c r="F215" s="21">
        <f t="array" ref="F215">INDEX('БД КО'!$H$2:$J$46,MATCH('БД КО'!$E215,'БД КО'!$I$2:$I$46,0),3)</f>
        <v>3500</v>
      </c>
    </row>
    <row r="216" spans="2:6" ht="15.75" customHeight="1" x14ac:dyDescent="0.25">
      <c r="B216" s="28">
        <v>194</v>
      </c>
      <c r="C216" s="31">
        <v>243073</v>
      </c>
      <c r="D216" s="29" t="s">
        <v>812</v>
      </c>
      <c r="E216" s="20">
        <f t="array" ref="E216">INDEX('БД КО'!$H$2:$J$46,MATCH('БД КО'!$D216,'БД КО'!$H$2:$H$46,0),2)</f>
        <v>4</v>
      </c>
      <c r="F216" s="21">
        <f t="array" ref="F216">INDEX('БД КО'!$H$2:$J$46,MATCH('БД КО'!$E216,'БД КО'!$I$2:$I$46,0),3)</f>
        <v>3500</v>
      </c>
    </row>
    <row r="217" spans="2:6" ht="15.75" customHeight="1" x14ac:dyDescent="0.25">
      <c r="B217" s="19">
        <v>204</v>
      </c>
      <c r="C217" s="20">
        <v>412154</v>
      </c>
      <c r="D217" s="29" t="s">
        <v>812</v>
      </c>
      <c r="E217" s="20">
        <f t="array" ref="E217">INDEX('БД КО'!$H$2:$J$46,MATCH('БД КО'!$D217,'БД КО'!$H$2:$H$46,0),2)</f>
        <v>4</v>
      </c>
      <c r="F217" s="21">
        <f t="array" ref="F217">INDEX('БД КО'!$H$2:$J$46,MATCH('БД КО'!$E217,'БД КО'!$I$2:$I$46,0),3)</f>
        <v>3500</v>
      </c>
    </row>
    <row r="218" spans="2:6" ht="15.75" customHeight="1" x14ac:dyDescent="0.25">
      <c r="B218" s="19">
        <v>207</v>
      </c>
      <c r="C218" s="20">
        <v>147307</v>
      </c>
      <c r="D218" s="29" t="s">
        <v>812</v>
      </c>
      <c r="E218" s="20">
        <f t="array" ref="E218">INDEX('БД КО'!$H$2:$J$46,MATCH('БД КО'!$D218,'БД КО'!$H$2:$H$46,0),2)</f>
        <v>4</v>
      </c>
      <c r="F218" s="21">
        <f t="array" ref="F218">INDEX('БД КО'!$H$2:$J$46,MATCH('БД КО'!$E218,'БД КО'!$I$2:$I$46,0),3)</f>
        <v>3500</v>
      </c>
    </row>
    <row r="219" spans="2:6" ht="15.75" customHeight="1" x14ac:dyDescent="0.25">
      <c r="B219" s="28">
        <v>208</v>
      </c>
      <c r="C219" s="29">
        <v>232522</v>
      </c>
      <c r="D219" s="29" t="s">
        <v>812</v>
      </c>
      <c r="E219" s="20">
        <f t="array" ref="E219">INDEX('БД КО'!$H$2:$J$46,MATCH('БД КО'!$D219,'БД КО'!$H$2:$H$46,0),2)</f>
        <v>4</v>
      </c>
      <c r="F219" s="21">
        <f t="array" ref="F219">INDEX('БД КО'!$H$2:$J$46,MATCH('БД КО'!$E219,'БД КО'!$I$2:$I$46,0),3)</f>
        <v>3500</v>
      </c>
    </row>
    <row r="220" spans="2:6" ht="15.75" customHeight="1" x14ac:dyDescent="0.25">
      <c r="B220" s="19">
        <v>210</v>
      </c>
      <c r="C220" s="20"/>
      <c r="D220" s="20" t="s">
        <v>812</v>
      </c>
      <c r="E220" s="20">
        <f t="array" ref="E220">INDEX('БД КО'!$H$2:$J$46,MATCH('БД КО'!$D220,'БД КО'!$H$2:$H$46,0),2)</f>
        <v>4</v>
      </c>
      <c r="F220" s="21">
        <f t="array" ref="F220">INDEX('БД КО'!$H$2:$J$46,MATCH('БД КО'!$E220,'БД КО'!$I$2:$I$46,0),3)</f>
        <v>3500</v>
      </c>
    </row>
    <row r="221" spans="2:6" ht="15.75" customHeight="1" x14ac:dyDescent="0.25">
      <c r="B221" s="28">
        <v>211</v>
      </c>
      <c r="C221" s="31" t="s">
        <v>802</v>
      </c>
      <c r="D221" s="29" t="s">
        <v>812</v>
      </c>
      <c r="E221" s="20">
        <f t="array" ref="E221">INDEX('БД КО'!$H$2:$J$46,MATCH('БД КО'!$D221,'БД КО'!$H$2:$H$46,0),2)</f>
        <v>4</v>
      </c>
      <c r="F221" s="21">
        <f t="array" ref="F221">INDEX('БД КО'!$H$2:$J$46,MATCH('БД КО'!$E221,'БД КО'!$I$2:$I$46,0),3)</f>
        <v>3500</v>
      </c>
    </row>
    <row r="222" spans="2:6" ht="15.75" customHeight="1" x14ac:dyDescent="0.25">
      <c r="B222" s="28">
        <v>215</v>
      </c>
      <c r="C222" s="29"/>
      <c r="D222" s="29" t="s">
        <v>818</v>
      </c>
      <c r="E222" s="20">
        <f t="array" ref="E222">INDEX('БД КО'!$H$2:$J$46,MATCH('БД КО'!$D222,'БД КО'!$H$2:$H$46,0),2)</f>
        <v>4</v>
      </c>
      <c r="F222" s="21">
        <f t="array" ref="F222">INDEX('БД КО'!$H$2:$J$46,MATCH('БД КО'!$E222,'БД КО'!$I$2:$I$46,0),3)</f>
        <v>3500</v>
      </c>
    </row>
    <row r="223" spans="2:6" ht="15.75" customHeight="1" x14ac:dyDescent="0.25">
      <c r="B223" s="28">
        <v>217</v>
      </c>
      <c r="C223" s="29">
        <v>594078</v>
      </c>
      <c r="D223" s="29" t="s">
        <v>814</v>
      </c>
      <c r="E223" s="20">
        <f t="array" ref="E223">INDEX('БД КО'!$H$2:$J$46,MATCH('БД КО'!$D223,'БД КО'!$H$2:$H$46,0),2)</f>
        <v>4</v>
      </c>
      <c r="F223" s="21">
        <f t="array" ref="F223">INDEX('БД КО'!$H$2:$J$46,MATCH('БД КО'!$E223,'БД КО'!$I$2:$I$46,0),3)</f>
        <v>3500</v>
      </c>
    </row>
    <row r="224" spans="2:6" ht="15.75" customHeight="1" x14ac:dyDescent="0.25">
      <c r="B224" s="19">
        <v>224</v>
      </c>
      <c r="C224" s="20"/>
      <c r="D224" s="20" t="s">
        <v>812</v>
      </c>
      <c r="E224" s="20">
        <f t="array" ref="E224">INDEX('БД КО'!$H$2:$J$46,MATCH('БД КО'!$D224,'БД КО'!$H$2:$H$46,0),2)</f>
        <v>4</v>
      </c>
      <c r="F224" s="21">
        <f t="array" ref="F224">INDEX('БД КО'!$H$2:$J$46,MATCH('БД КО'!$E224,'БД КО'!$I$2:$I$46,0),3)</f>
        <v>3500</v>
      </c>
    </row>
    <row r="225" spans="2:6" ht="15.75" customHeight="1" x14ac:dyDescent="0.25">
      <c r="B225" s="19">
        <v>227</v>
      </c>
      <c r="C225" s="32">
        <v>353559</v>
      </c>
      <c r="D225" s="29" t="s">
        <v>812</v>
      </c>
      <c r="E225" s="20">
        <f t="array" ref="E225">INDEX('БД КО'!$H$2:$J$46,MATCH('БД КО'!$D225,'БД КО'!$H$2:$H$46,0),2)</f>
        <v>4</v>
      </c>
      <c r="F225" s="21">
        <f t="array" ref="F225">INDEX('БД КО'!$H$2:$J$46,MATCH('БД КО'!$E225,'БД КО'!$I$2:$I$46,0),3)</f>
        <v>3500</v>
      </c>
    </row>
    <row r="226" spans="2:6" ht="15.75" customHeight="1" x14ac:dyDescent="0.25">
      <c r="B226" s="28">
        <v>233</v>
      </c>
      <c r="C226" s="31">
        <v>331514</v>
      </c>
      <c r="D226" s="29" t="s">
        <v>812</v>
      </c>
      <c r="E226" s="20">
        <f t="array" ref="E226">INDEX('БД КО'!$H$2:$J$46,MATCH('БД КО'!$D226,'БД КО'!$H$2:$H$46,0),2)</f>
        <v>4</v>
      </c>
      <c r="F226" s="21">
        <f t="array" ref="F226">INDEX('БД КО'!$H$2:$J$46,MATCH('БД КО'!$E226,'БД КО'!$I$2:$I$46,0),3)</f>
        <v>3500</v>
      </c>
    </row>
    <row r="227" spans="2:6" ht="15.75" customHeight="1" x14ac:dyDescent="0.25">
      <c r="B227" s="19">
        <v>261</v>
      </c>
      <c r="C227" s="32">
        <v>28608</v>
      </c>
      <c r="D227" s="20" t="s">
        <v>849</v>
      </c>
      <c r="E227" s="20">
        <f t="array" ref="E227">INDEX('БД КО'!$H$2:$J$46,MATCH('БД КО'!$D227,'БД КО'!$H$2:$H$46,0),2)</f>
        <v>4</v>
      </c>
      <c r="F227" s="21">
        <f t="array" ref="F227">INDEX('БД КО'!$H$2:$J$46,MATCH('БД КО'!$E227,'БД КО'!$I$2:$I$46,0),3)</f>
        <v>3500</v>
      </c>
    </row>
    <row r="228" spans="2:6" ht="15.75" customHeight="1" x14ac:dyDescent="0.25">
      <c r="B228" s="28">
        <v>265</v>
      </c>
      <c r="C228" s="29">
        <v>51798</v>
      </c>
      <c r="D228" s="29" t="s">
        <v>812</v>
      </c>
      <c r="E228" s="20">
        <f t="array" ref="E228">INDEX('БД КО'!$H$2:$J$46,MATCH('БД КО'!$D228,'БД КО'!$H$2:$H$46,0),2)</f>
        <v>4</v>
      </c>
      <c r="F228" s="21">
        <f t="array" ref="F228">INDEX('БД КО'!$H$2:$J$46,MATCH('БД КО'!$E228,'БД КО'!$I$2:$I$46,0),3)</f>
        <v>3500</v>
      </c>
    </row>
    <row r="229" spans="2:6" ht="15.75" customHeight="1" x14ac:dyDescent="0.25">
      <c r="B229" s="28">
        <v>265</v>
      </c>
      <c r="C229" s="29" t="s">
        <v>802</v>
      </c>
      <c r="D229" s="29" t="s">
        <v>812</v>
      </c>
      <c r="E229" s="20">
        <f t="array" ref="E229">INDEX('БД КО'!$H$2:$J$46,MATCH('БД КО'!$D229,'БД КО'!$H$2:$H$46,0),2)</f>
        <v>4</v>
      </c>
      <c r="F229" s="21">
        <f t="array" ref="F229">INDEX('БД КО'!$H$2:$J$46,MATCH('БД КО'!$E229,'БД КО'!$I$2:$I$46,0),3)</f>
        <v>3500</v>
      </c>
    </row>
    <row r="230" spans="2:6" ht="15.75" customHeight="1" x14ac:dyDescent="0.25">
      <c r="B230" s="19">
        <v>267</v>
      </c>
      <c r="C230" s="20" t="s">
        <v>802</v>
      </c>
      <c r="D230" s="29" t="s">
        <v>812</v>
      </c>
      <c r="E230" s="20">
        <f t="array" ref="E230">INDEX('БД КО'!$H$2:$J$46,MATCH('БД КО'!$D230,'БД КО'!$H$2:$H$46,0),2)</f>
        <v>4</v>
      </c>
      <c r="F230" s="21">
        <f t="array" ref="F230">INDEX('БД КО'!$H$2:$J$46,MATCH('БД КО'!$E230,'БД КО'!$I$2:$I$46,0),3)</f>
        <v>3500</v>
      </c>
    </row>
    <row r="231" spans="2:6" ht="15.75" customHeight="1" x14ac:dyDescent="0.25">
      <c r="B231" s="28">
        <v>268</v>
      </c>
      <c r="C231" s="29">
        <v>463145</v>
      </c>
      <c r="D231" s="29" t="s">
        <v>812</v>
      </c>
      <c r="E231" s="20">
        <f t="array" ref="E231">INDEX('БД КО'!$H$2:$J$46,MATCH('БД КО'!$D231,'БД КО'!$H$2:$H$46,0),2)</f>
        <v>4</v>
      </c>
      <c r="F231" s="21">
        <f t="array" ref="F231">INDEX('БД КО'!$H$2:$J$46,MATCH('БД КО'!$E231,'БД КО'!$I$2:$I$46,0),3)</f>
        <v>3500</v>
      </c>
    </row>
    <row r="232" spans="2:6" ht="15.75" customHeight="1" x14ac:dyDescent="0.25">
      <c r="B232" s="19">
        <v>273</v>
      </c>
      <c r="C232" s="20">
        <v>319442</v>
      </c>
      <c r="D232" s="29" t="s">
        <v>812</v>
      </c>
      <c r="E232" s="20">
        <f t="array" ref="E232">INDEX('БД КО'!$H$2:$J$46,MATCH('БД КО'!$D232,'БД КО'!$H$2:$H$46,0),2)</f>
        <v>4</v>
      </c>
      <c r="F232" s="21">
        <f t="array" ref="F232">INDEX('БД КО'!$H$2:$J$46,MATCH('БД КО'!$E232,'БД КО'!$I$2:$I$46,0),3)</f>
        <v>3500</v>
      </c>
    </row>
    <row r="233" spans="2:6" ht="15.75" customHeight="1" x14ac:dyDescent="0.25">
      <c r="B233" s="19">
        <v>275</v>
      </c>
      <c r="C233" s="32">
        <v>594073</v>
      </c>
      <c r="D233" s="29" t="s">
        <v>816</v>
      </c>
      <c r="E233" s="20">
        <f t="array" ref="E233">INDEX('БД КО'!$H$2:$J$46,MATCH('БД КО'!$D233,'БД КО'!$H$2:$H$46,0),2)</f>
        <v>4</v>
      </c>
      <c r="F233" s="21">
        <f t="array" ref="F233">INDEX('БД КО'!$H$2:$J$46,MATCH('БД КО'!$E233,'БД КО'!$I$2:$I$46,0),3)</f>
        <v>3500</v>
      </c>
    </row>
    <row r="234" spans="2:6" ht="15.75" customHeight="1" x14ac:dyDescent="0.25">
      <c r="B234" s="19">
        <v>307</v>
      </c>
      <c r="C234" s="32">
        <v>270153</v>
      </c>
      <c r="D234" s="29" t="s">
        <v>812</v>
      </c>
      <c r="E234" s="20">
        <f t="array" ref="E234">INDEX('БД КО'!$H$2:$J$46,MATCH('БД КО'!$D234,'БД КО'!$H$2:$H$46,0),2)</f>
        <v>4</v>
      </c>
      <c r="F234" s="21">
        <f t="array" ref="F234">INDEX('БД КО'!$H$2:$J$46,MATCH('БД КО'!$E234,'БД КО'!$I$2:$I$46,0),3)</f>
        <v>3500</v>
      </c>
    </row>
    <row r="235" spans="2:6" ht="15.75" customHeight="1" x14ac:dyDescent="0.25">
      <c r="B235" s="19">
        <v>322</v>
      </c>
      <c r="C235" s="20">
        <v>407250</v>
      </c>
      <c r="D235" s="29" t="s">
        <v>812</v>
      </c>
      <c r="E235" s="20">
        <f t="array" ref="E235">INDEX('БД КО'!$H$2:$J$46,MATCH('БД КО'!$D235,'БД КО'!$H$2:$H$46,0),2)</f>
        <v>4</v>
      </c>
      <c r="F235" s="21">
        <f t="array" ref="F235">INDEX('БД КО'!$H$2:$J$46,MATCH('БД КО'!$E235,'БД КО'!$I$2:$I$46,0),3)</f>
        <v>3500</v>
      </c>
    </row>
    <row r="236" spans="2:6" ht="15.75" customHeight="1" x14ac:dyDescent="0.25">
      <c r="B236" s="28">
        <v>327</v>
      </c>
      <c r="C236" s="29">
        <v>442655</v>
      </c>
      <c r="D236" s="29" t="s">
        <v>812</v>
      </c>
      <c r="E236" s="20">
        <f t="array" ref="E236">INDEX('БД КО'!$H$2:$J$46,MATCH('БД КО'!$D236,'БД КО'!$H$2:$H$46,0),2)</f>
        <v>4</v>
      </c>
      <c r="F236" s="21">
        <f t="array" ref="F236">INDEX('БД КО'!$H$2:$J$46,MATCH('БД КО'!$E236,'БД КО'!$I$2:$I$46,0),3)</f>
        <v>3500</v>
      </c>
    </row>
    <row r="237" spans="2:6" ht="15.75" customHeight="1" x14ac:dyDescent="0.25">
      <c r="B237" s="19">
        <v>328</v>
      </c>
      <c r="C237" s="20"/>
      <c r="D237" s="29" t="s">
        <v>812</v>
      </c>
      <c r="E237" s="20">
        <f t="array" ref="E237">INDEX('БД КО'!$H$2:$J$46,MATCH('БД КО'!$D237,'БД КО'!$H$2:$H$46,0),2)</f>
        <v>4</v>
      </c>
      <c r="F237" s="21">
        <f t="array" ref="F237">INDEX('БД КО'!$H$2:$J$46,MATCH('БД КО'!$E237,'БД КО'!$I$2:$I$46,0),3)</f>
        <v>3500</v>
      </c>
    </row>
    <row r="238" spans="2:6" ht="15.75" customHeight="1" x14ac:dyDescent="0.25">
      <c r="B238" s="19">
        <v>333</v>
      </c>
      <c r="C238" s="32">
        <v>18572</v>
      </c>
      <c r="D238" s="20" t="s">
        <v>849</v>
      </c>
      <c r="E238" s="20">
        <f t="array" ref="E238">INDEX('БД КО'!$H$2:$J$46,MATCH('БД КО'!$D238,'БД КО'!$H$2:$H$46,0),2)</f>
        <v>4</v>
      </c>
      <c r="F238" s="21">
        <f t="array" ref="F238">INDEX('БД КО'!$H$2:$J$46,MATCH('БД КО'!$E238,'БД КО'!$I$2:$I$46,0),3)</f>
        <v>3500</v>
      </c>
    </row>
    <row r="239" spans="2:6" ht="15.75" customHeight="1" x14ac:dyDescent="0.25">
      <c r="B239" s="28">
        <v>336</v>
      </c>
      <c r="C239" s="29">
        <v>430177</v>
      </c>
      <c r="D239" s="29" t="s">
        <v>812</v>
      </c>
      <c r="E239" s="20">
        <f t="array" ref="E239">INDEX('БД КО'!$H$2:$J$46,MATCH('БД КО'!$D239,'БД КО'!$H$2:$H$46,0),2)</f>
        <v>4</v>
      </c>
      <c r="F239" s="21">
        <f t="array" ref="F239">INDEX('БД КО'!$H$2:$J$46,MATCH('БД КО'!$E239,'БД КО'!$I$2:$I$46,0),3)</f>
        <v>3500</v>
      </c>
    </row>
    <row r="240" spans="2:6" ht="15.75" customHeight="1" x14ac:dyDescent="0.25">
      <c r="B240" s="28">
        <v>340</v>
      </c>
      <c r="C240" s="29"/>
      <c r="D240" s="29" t="s">
        <v>812</v>
      </c>
      <c r="E240" s="20">
        <f t="array" ref="E240">INDEX('БД КО'!$H$2:$J$46,MATCH('БД КО'!$D240,'БД КО'!$H$2:$H$46,0),2)</f>
        <v>4</v>
      </c>
      <c r="F240" s="21">
        <f t="array" ref="F240">INDEX('БД КО'!$H$2:$J$46,MATCH('БД КО'!$E240,'БД КО'!$I$2:$I$46,0),3)</f>
        <v>3500</v>
      </c>
    </row>
    <row r="241" spans="2:6" ht="15.75" customHeight="1" x14ac:dyDescent="0.25">
      <c r="B241" s="28">
        <v>341</v>
      </c>
      <c r="C241" s="29" t="s">
        <v>956</v>
      </c>
      <c r="D241" s="29" t="s">
        <v>812</v>
      </c>
      <c r="E241" s="20">
        <f t="array" ref="E241">INDEX('БД КО'!$H$2:$J$46,MATCH('БД КО'!$D241,'БД КО'!$H$2:$H$46,0),2)</f>
        <v>4</v>
      </c>
      <c r="F241" s="21">
        <f t="array" ref="F241">INDEX('БД КО'!$H$2:$J$46,MATCH('БД КО'!$E241,'БД КО'!$I$2:$I$46,0),3)</f>
        <v>3500</v>
      </c>
    </row>
    <row r="242" spans="2:6" ht="15.75" customHeight="1" x14ac:dyDescent="0.25">
      <c r="B242" s="28">
        <v>342</v>
      </c>
      <c r="C242" s="29">
        <v>244597</v>
      </c>
      <c r="D242" s="29" t="s">
        <v>812</v>
      </c>
      <c r="E242" s="20">
        <f t="array" ref="E242">INDEX('БД КО'!$H$2:$J$46,MATCH('БД КО'!$D242,'БД КО'!$H$2:$H$46,0),2)</f>
        <v>4</v>
      </c>
      <c r="F242" s="21">
        <f t="array" ref="F242">INDEX('БД КО'!$H$2:$J$46,MATCH('БД КО'!$E242,'БД КО'!$I$2:$I$46,0),3)</f>
        <v>3500</v>
      </c>
    </row>
    <row r="243" spans="2:6" ht="15.75" customHeight="1" x14ac:dyDescent="0.25">
      <c r="B243" s="19">
        <v>346</v>
      </c>
      <c r="C243" s="20">
        <v>18624</v>
      </c>
      <c r="D243" s="20" t="s">
        <v>849</v>
      </c>
      <c r="E243" s="20">
        <f t="array" ref="E243">INDEX('БД КО'!$H$2:$J$46,MATCH('БД КО'!$D243,'БД КО'!$H$2:$H$46,0),2)</f>
        <v>4</v>
      </c>
      <c r="F243" s="21">
        <f t="array" ref="F243">INDEX('БД КО'!$H$2:$J$46,MATCH('БД КО'!$E243,'БД КО'!$I$2:$I$46,0),3)</f>
        <v>3500</v>
      </c>
    </row>
    <row r="244" spans="2:6" ht="15.75" customHeight="1" x14ac:dyDescent="0.25">
      <c r="B244" s="28">
        <v>347</v>
      </c>
      <c r="C244" s="29">
        <v>376571</v>
      </c>
      <c r="D244" s="29" t="s">
        <v>812</v>
      </c>
      <c r="E244" s="20">
        <f t="array" ref="E244">INDEX('БД КО'!$H$2:$J$46,MATCH('БД КО'!$D244,'БД КО'!$H$2:$H$46,0),2)</f>
        <v>4</v>
      </c>
      <c r="F244" s="21">
        <f t="array" ref="F244">INDEX('БД КО'!$H$2:$J$46,MATCH('БД КО'!$E244,'БД КО'!$I$2:$I$46,0),3)</f>
        <v>3500</v>
      </c>
    </row>
    <row r="245" spans="2:6" ht="15.75" customHeight="1" x14ac:dyDescent="0.25">
      <c r="B245" s="19">
        <v>348</v>
      </c>
      <c r="C245" s="20" t="s">
        <v>802</v>
      </c>
      <c r="D245" s="29" t="s">
        <v>812</v>
      </c>
      <c r="E245" s="20">
        <f t="array" ref="E245">INDEX('БД КО'!$H$2:$J$46,MATCH('БД КО'!$D245,'БД КО'!$H$2:$H$46,0),2)</f>
        <v>4</v>
      </c>
      <c r="F245" s="21">
        <f t="array" ref="F245">INDEX('БД КО'!$H$2:$J$46,MATCH('БД КО'!$E245,'БД КО'!$I$2:$I$46,0),3)</f>
        <v>3500</v>
      </c>
    </row>
    <row r="246" spans="2:6" ht="15.75" customHeight="1" x14ac:dyDescent="0.25">
      <c r="B246" s="19">
        <v>349</v>
      </c>
      <c r="C246" s="20"/>
      <c r="D246" s="20" t="s">
        <v>814</v>
      </c>
      <c r="E246" s="20">
        <f t="array" ref="E246">INDEX('БД КО'!$H$2:$J$46,MATCH('БД КО'!$D246,'БД КО'!$H$2:$H$46,0),2)</f>
        <v>4</v>
      </c>
      <c r="F246" s="21">
        <f t="array" ref="F246">INDEX('БД КО'!$H$2:$J$46,MATCH('БД КО'!$E246,'БД КО'!$I$2:$I$46,0),3)</f>
        <v>3500</v>
      </c>
    </row>
    <row r="247" spans="2:6" ht="15.75" customHeight="1" x14ac:dyDescent="0.25">
      <c r="B247" s="28">
        <v>355</v>
      </c>
      <c r="C247" s="29">
        <v>319612</v>
      </c>
      <c r="D247" s="29" t="s">
        <v>812</v>
      </c>
      <c r="E247" s="20">
        <f t="array" ref="E247">INDEX('БД КО'!$H$2:$J$46,MATCH('БД КО'!$D247,'БД КО'!$H$2:$H$46,0),2)</f>
        <v>4</v>
      </c>
      <c r="F247" s="21">
        <f t="array" ref="F247">INDEX('БД КО'!$H$2:$J$46,MATCH('БД КО'!$E247,'БД КО'!$I$2:$I$46,0),3)</f>
        <v>3500</v>
      </c>
    </row>
    <row r="248" spans="2:6" ht="15.75" customHeight="1" x14ac:dyDescent="0.25">
      <c r="B248" s="19">
        <v>357</v>
      </c>
      <c r="C248" s="20">
        <v>30626</v>
      </c>
      <c r="D248" s="20" t="s">
        <v>825</v>
      </c>
      <c r="E248" s="20">
        <f t="array" ref="E248">INDEX('БД КО'!$H$2:$J$46,MATCH('БД КО'!$D248,'БД КО'!$H$2:$H$46,0),2)</f>
        <v>4</v>
      </c>
      <c r="F248" s="21">
        <f t="array" ref="F248">INDEX('БД КО'!$H$2:$J$46,MATCH('БД КО'!$E248,'БД КО'!$I$2:$I$46,0),3)</f>
        <v>3500</v>
      </c>
    </row>
    <row r="249" spans="2:6" ht="15.75" customHeight="1" x14ac:dyDescent="0.25">
      <c r="B249" s="28">
        <v>358</v>
      </c>
      <c r="C249" s="29" t="s">
        <v>957</v>
      </c>
      <c r="D249" s="29" t="s">
        <v>849</v>
      </c>
      <c r="E249" s="20">
        <f t="array" ref="E249">INDEX('БД КО'!$H$2:$J$46,MATCH('БД КО'!$D249,'БД КО'!$H$2:$H$46,0),2)</f>
        <v>4</v>
      </c>
      <c r="F249" s="21">
        <f t="array" ref="F249">INDEX('БД КО'!$H$2:$J$46,MATCH('БД КО'!$E249,'БД КО'!$I$2:$I$46,0),3)</f>
        <v>3500</v>
      </c>
    </row>
    <row r="250" spans="2:6" ht="15.75" customHeight="1" x14ac:dyDescent="0.25">
      <c r="B250" s="19">
        <v>362</v>
      </c>
      <c r="C250" s="20">
        <v>32551</v>
      </c>
      <c r="D250" s="20" t="s">
        <v>849</v>
      </c>
      <c r="E250" s="20">
        <f t="array" ref="E250">INDEX('БД КО'!$H$2:$J$46,MATCH('БД КО'!$D250,'БД КО'!$H$2:$H$46,0),2)</f>
        <v>4</v>
      </c>
      <c r="F250" s="21">
        <f t="array" ref="F250">INDEX('БД КО'!$H$2:$J$46,MATCH('БД КО'!$E250,'БД КО'!$I$2:$I$46,0),3)</f>
        <v>3500</v>
      </c>
    </row>
    <row r="251" spans="2:6" ht="15.75" customHeight="1" x14ac:dyDescent="0.25">
      <c r="B251" s="19">
        <v>367</v>
      </c>
      <c r="C251" s="20">
        <v>317707</v>
      </c>
      <c r="D251" s="20" t="s">
        <v>812</v>
      </c>
      <c r="E251" s="20">
        <f t="array" ref="E251">INDEX('БД КО'!$H$2:$J$46,MATCH('БД КО'!$D251,'БД КО'!$H$2:$H$46,0),2)</f>
        <v>4</v>
      </c>
      <c r="F251" s="21">
        <f t="array" ref="F251">INDEX('БД КО'!$H$2:$J$46,MATCH('БД КО'!$E251,'БД КО'!$I$2:$I$46,0),3)</f>
        <v>3500</v>
      </c>
    </row>
    <row r="252" spans="2:6" ht="15.75" customHeight="1" x14ac:dyDescent="0.25">
      <c r="B252" s="28">
        <v>368</v>
      </c>
      <c r="C252" s="29">
        <v>70641</v>
      </c>
      <c r="D252" s="29" t="s">
        <v>812</v>
      </c>
      <c r="E252" s="20">
        <f t="array" ref="E252">INDEX('БД КО'!$H$2:$J$46,MATCH('БД КО'!$D252,'БД КО'!$H$2:$H$46,0),2)</f>
        <v>4</v>
      </c>
      <c r="F252" s="21">
        <f t="array" ref="F252">INDEX('БД КО'!$H$2:$J$46,MATCH('БД КО'!$E252,'БД КО'!$I$2:$I$46,0),3)</f>
        <v>3500</v>
      </c>
    </row>
    <row r="253" spans="2:6" ht="15.75" customHeight="1" x14ac:dyDescent="0.25">
      <c r="B253" s="28">
        <v>380</v>
      </c>
      <c r="C253" s="29">
        <v>197011</v>
      </c>
      <c r="D253" s="29" t="s">
        <v>816</v>
      </c>
      <c r="E253" s="20">
        <f t="array" ref="E253">INDEX('БД КО'!$H$2:$J$46,MATCH('БД КО'!$D253,'БД КО'!$H$2:$H$46,0),2)</f>
        <v>4</v>
      </c>
      <c r="F253" s="21">
        <f t="array" ref="F253">INDEX('БД КО'!$H$2:$J$46,MATCH('БД КО'!$E253,'БД КО'!$I$2:$I$46,0),3)</f>
        <v>3500</v>
      </c>
    </row>
    <row r="254" spans="2:6" ht="15.75" customHeight="1" x14ac:dyDescent="0.25">
      <c r="B254" s="19">
        <v>381</v>
      </c>
      <c r="C254" s="20">
        <v>544498</v>
      </c>
      <c r="D254" s="20" t="s">
        <v>812</v>
      </c>
      <c r="E254" s="20">
        <f t="array" ref="E254">INDEX('БД КО'!$H$2:$J$46,MATCH('БД КО'!$D254,'БД КО'!$H$2:$H$46,0),2)</f>
        <v>4</v>
      </c>
      <c r="F254" s="21">
        <f t="array" ref="F254">INDEX('БД КО'!$H$2:$J$46,MATCH('БД КО'!$E254,'БД КО'!$I$2:$I$46,0),3)</f>
        <v>3500</v>
      </c>
    </row>
    <row r="255" spans="2:6" ht="15.75" customHeight="1" x14ac:dyDescent="0.25">
      <c r="B255" s="28">
        <v>387</v>
      </c>
      <c r="C255" s="31">
        <v>31290</v>
      </c>
      <c r="D255" s="29" t="s">
        <v>849</v>
      </c>
      <c r="E255" s="20">
        <f t="array" ref="E255">INDEX('БД КО'!$H$2:$J$46,MATCH('БД КО'!$D255,'БД КО'!$H$2:$H$46,0),2)</f>
        <v>4</v>
      </c>
      <c r="F255" s="21">
        <f t="array" ref="F255">INDEX('БД КО'!$H$2:$J$46,MATCH('БД КО'!$E255,'БД КО'!$I$2:$I$46,0),3)</f>
        <v>3500</v>
      </c>
    </row>
    <row r="256" spans="2:6" ht="15.75" customHeight="1" x14ac:dyDescent="0.25">
      <c r="B256" s="19">
        <v>388</v>
      </c>
      <c r="C256" s="32">
        <v>299241</v>
      </c>
      <c r="D256" s="29" t="s">
        <v>812</v>
      </c>
      <c r="E256" s="20">
        <f t="array" ref="E256">INDEX('БД КО'!$H$2:$J$46,MATCH('БД КО'!$D256,'БД КО'!$H$2:$H$46,0),2)</f>
        <v>4</v>
      </c>
      <c r="F256" s="21">
        <f t="array" ref="F256">INDEX('БД КО'!$H$2:$J$46,MATCH('БД КО'!$E256,'БД КО'!$I$2:$I$46,0),3)</f>
        <v>3500</v>
      </c>
    </row>
    <row r="257" spans="2:6" ht="15.75" customHeight="1" x14ac:dyDescent="0.25">
      <c r="B257" s="28">
        <v>393</v>
      </c>
      <c r="C257" s="29">
        <v>363230</v>
      </c>
      <c r="D257" s="29" t="s">
        <v>816</v>
      </c>
      <c r="E257" s="20">
        <f t="array" ref="E257">INDEX('БД КО'!$H$2:$J$46,MATCH('БД КО'!$D257,'БД КО'!$H$2:$H$46,0),2)</f>
        <v>4</v>
      </c>
      <c r="F257" s="21">
        <f t="array" ref="F257">INDEX('БД КО'!$H$2:$J$46,MATCH('БД КО'!$E257,'БД КО'!$I$2:$I$46,0),3)</f>
        <v>3500</v>
      </c>
    </row>
    <row r="258" spans="2:6" ht="15.75" customHeight="1" x14ac:dyDescent="0.25">
      <c r="B258" s="28">
        <v>395</v>
      </c>
      <c r="C258" s="29" t="s">
        <v>958</v>
      </c>
      <c r="D258" s="29" t="s">
        <v>799</v>
      </c>
      <c r="E258" s="20">
        <f t="array" ref="E258">INDEX('БД КО'!$H$2:$J$46,MATCH('БД КО'!$D258,'БД КО'!$H$2:$H$46,0),2)</f>
        <v>4</v>
      </c>
      <c r="F258" s="21">
        <f t="array" ref="F258">INDEX('БД КО'!$H$2:$J$46,MATCH('БД КО'!$E258,'БД КО'!$I$2:$I$46,0),3)</f>
        <v>3500</v>
      </c>
    </row>
    <row r="259" spans="2:6" ht="15.75" customHeight="1" x14ac:dyDescent="0.25">
      <c r="B259" s="28">
        <v>398</v>
      </c>
      <c r="C259" s="29">
        <v>133125</v>
      </c>
      <c r="D259" s="29" t="s">
        <v>812</v>
      </c>
      <c r="E259" s="20">
        <f t="array" ref="E259">INDEX('БД КО'!$H$2:$J$46,MATCH('БД КО'!$D259,'БД КО'!$H$2:$H$46,0),2)</f>
        <v>4</v>
      </c>
      <c r="F259" s="21">
        <f t="array" ref="F259">INDEX('БД КО'!$H$2:$J$46,MATCH('БД КО'!$E259,'БД КО'!$I$2:$I$46,0),3)</f>
        <v>3500</v>
      </c>
    </row>
    <row r="260" spans="2:6" ht="15.75" customHeight="1" x14ac:dyDescent="0.25">
      <c r="B260" s="19">
        <v>399</v>
      </c>
      <c r="C260" s="20">
        <v>171116</v>
      </c>
      <c r="D260" s="29" t="s">
        <v>812</v>
      </c>
      <c r="E260" s="20">
        <f t="array" ref="E260">INDEX('БД КО'!$H$2:$J$46,MATCH('БД КО'!$D260,'БД КО'!$H$2:$H$46,0),2)</f>
        <v>4</v>
      </c>
      <c r="F260" s="21">
        <f t="array" ref="F260">INDEX('БД КО'!$H$2:$J$46,MATCH('БД КО'!$E260,'БД КО'!$I$2:$I$46,0),3)</f>
        <v>3500</v>
      </c>
    </row>
    <row r="261" spans="2:6" ht="15.75" customHeight="1" x14ac:dyDescent="0.25">
      <c r="B261" s="19">
        <v>403</v>
      </c>
      <c r="C261" s="20">
        <v>38715</v>
      </c>
      <c r="D261" s="20" t="s">
        <v>825</v>
      </c>
      <c r="E261" s="20">
        <f t="array" ref="E261">INDEX('БД КО'!$H$2:$J$46,MATCH('БД КО'!$D261,'БД КО'!$H$2:$H$46,0),2)</f>
        <v>4</v>
      </c>
      <c r="F261" s="21">
        <f t="array" ref="F261">INDEX('БД КО'!$H$2:$J$46,MATCH('БД КО'!$E261,'БД КО'!$I$2:$I$46,0),3)</f>
        <v>3500</v>
      </c>
    </row>
    <row r="262" spans="2:6" ht="15.75" customHeight="1" x14ac:dyDescent="0.25">
      <c r="B262" s="19">
        <v>406</v>
      </c>
      <c r="C262" s="32">
        <v>13902</v>
      </c>
      <c r="D262" s="20" t="s">
        <v>839</v>
      </c>
      <c r="E262" s="20">
        <f t="array" ref="E262">INDEX('БД КО'!$H$2:$J$46,MATCH('БД КО'!$D262,'БД КО'!$H$2:$H$46,0),2)</f>
        <v>4</v>
      </c>
      <c r="F262" s="21">
        <f t="array" ref="F262">INDEX('БД КО'!$H$2:$J$46,MATCH('БД КО'!$E262,'БД КО'!$I$2:$I$46,0),3)</f>
        <v>3500</v>
      </c>
    </row>
    <row r="263" spans="2:6" ht="15.75" customHeight="1" x14ac:dyDescent="0.25">
      <c r="B263" s="19">
        <v>412</v>
      </c>
      <c r="C263" s="32">
        <v>430757</v>
      </c>
      <c r="D263" s="29" t="s">
        <v>812</v>
      </c>
      <c r="E263" s="20">
        <f t="array" ref="E263">INDEX('БД КО'!$H$2:$J$46,MATCH('БД КО'!$D263,'БД КО'!$H$2:$H$46,0),2)</f>
        <v>4</v>
      </c>
      <c r="F263" s="21">
        <f t="array" ref="F263">INDEX('БД КО'!$H$2:$J$46,MATCH('БД КО'!$E263,'БД КО'!$I$2:$I$46,0),3)</f>
        <v>3500</v>
      </c>
    </row>
    <row r="264" spans="2:6" ht="15.75" customHeight="1" x14ac:dyDescent="0.25">
      <c r="B264" s="19">
        <v>429</v>
      </c>
      <c r="C264" s="32" t="s">
        <v>959</v>
      </c>
      <c r="D264" s="20" t="s">
        <v>839</v>
      </c>
      <c r="E264" s="20">
        <f t="array" ref="E264">INDEX('БД КО'!$H$2:$J$46,MATCH('БД КО'!$D264,'БД КО'!$H$2:$H$46,0),2)</f>
        <v>4</v>
      </c>
      <c r="F264" s="21">
        <f t="array" ref="F264">INDEX('БД КО'!$H$2:$J$46,MATCH('БД КО'!$E264,'БД КО'!$I$2:$I$46,0),3)</f>
        <v>3500</v>
      </c>
    </row>
    <row r="265" spans="2:6" ht="15.75" customHeight="1" x14ac:dyDescent="0.25">
      <c r="B265" s="19">
        <v>433</v>
      </c>
      <c r="C265" s="20">
        <v>7767</v>
      </c>
      <c r="D265" s="20" t="s">
        <v>849</v>
      </c>
      <c r="E265" s="20">
        <f t="array" ref="E265">INDEX('БД КО'!$H$2:$J$46,MATCH('БД КО'!$D265,'БД КО'!$H$2:$H$46,0),2)</f>
        <v>4</v>
      </c>
      <c r="F265" s="21">
        <f t="array" ref="F265">INDEX('БД КО'!$H$2:$J$46,MATCH('БД КО'!$E265,'БД КО'!$I$2:$I$46,0),3)</f>
        <v>3500</v>
      </c>
    </row>
    <row r="266" spans="2:6" ht="15.75" customHeight="1" x14ac:dyDescent="0.25">
      <c r="B266" s="28">
        <v>444</v>
      </c>
      <c r="C266" s="29">
        <v>394748</v>
      </c>
      <c r="D266" s="29" t="s">
        <v>812</v>
      </c>
      <c r="E266" s="20">
        <f t="array" ref="E266">INDEX('БД КО'!$H$2:$J$46,MATCH('БД КО'!$D266,'БД КО'!$H$2:$H$46,0),2)</f>
        <v>4</v>
      </c>
      <c r="F266" s="21">
        <f t="array" ref="F266">INDEX('БД КО'!$H$2:$J$46,MATCH('БД КО'!$E266,'БД КО'!$I$2:$I$46,0),3)</f>
        <v>3500</v>
      </c>
    </row>
    <row r="267" spans="2:6" ht="15.75" customHeight="1" x14ac:dyDescent="0.25">
      <c r="B267" s="19">
        <v>449</v>
      </c>
      <c r="C267" s="20" t="s">
        <v>960</v>
      </c>
      <c r="D267" s="20" t="s">
        <v>849</v>
      </c>
      <c r="E267" s="20">
        <f t="array" ref="E267">INDEX('БД КО'!$H$2:$J$46,MATCH('БД КО'!$D267,'БД КО'!$H$2:$H$46,0),2)</f>
        <v>4</v>
      </c>
      <c r="F267" s="21">
        <f t="array" ref="F267">INDEX('БД КО'!$H$2:$J$46,MATCH('БД КО'!$E267,'БД КО'!$I$2:$I$46,0),3)</f>
        <v>3500</v>
      </c>
    </row>
    <row r="268" spans="2:6" ht="15.75" customHeight="1" x14ac:dyDescent="0.25">
      <c r="B268" s="28">
        <v>455</v>
      </c>
      <c r="C268" s="31">
        <v>30612</v>
      </c>
      <c r="D268" s="29" t="s">
        <v>849</v>
      </c>
      <c r="E268" s="20">
        <f t="array" ref="E268">INDEX('БД КО'!$H$2:$J$46,MATCH('БД КО'!$D268,'БД КО'!$H$2:$H$46,0),2)</f>
        <v>4</v>
      </c>
      <c r="F268" s="21">
        <f t="array" ref="F268">INDEX('БД КО'!$H$2:$J$46,MATCH('БД КО'!$E268,'БД КО'!$I$2:$I$46,0),3)</f>
        <v>3500</v>
      </c>
    </row>
    <row r="269" spans="2:6" ht="15.75" customHeight="1" x14ac:dyDescent="0.25">
      <c r="B269" s="28">
        <v>458</v>
      </c>
      <c r="C269" s="29">
        <v>421927</v>
      </c>
      <c r="D269" s="29" t="s">
        <v>812</v>
      </c>
      <c r="E269" s="20">
        <f t="array" ref="E269">INDEX('БД КО'!$H$2:$J$46,MATCH('БД КО'!$D269,'БД КО'!$H$2:$H$46,0),2)</f>
        <v>4</v>
      </c>
      <c r="F269" s="21">
        <f t="array" ref="F269">INDEX('БД КО'!$H$2:$J$46,MATCH('БД КО'!$E269,'БД КО'!$I$2:$I$46,0),3)</f>
        <v>3500</v>
      </c>
    </row>
    <row r="270" spans="2:6" ht="15.75" customHeight="1" x14ac:dyDescent="0.25">
      <c r="B270" s="28">
        <v>464</v>
      </c>
      <c r="C270" s="31">
        <v>349301</v>
      </c>
      <c r="D270" s="29" t="s">
        <v>812</v>
      </c>
      <c r="E270" s="20">
        <f t="array" ref="E270">INDEX('БД КО'!$H$2:$J$46,MATCH('БД КО'!$D270,'БД КО'!$H$2:$H$46,0),2)</f>
        <v>4</v>
      </c>
      <c r="F270" s="21">
        <f t="array" ref="F270">INDEX('БД КО'!$H$2:$J$46,MATCH('БД КО'!$E270,'БД КО'!$I$2:$I$46,0),3)</f>
        <v>3500</v>
      </c>
    </row>
    <row r="271" spans="2:6" ht="15.75" customHeight="1" x14ac:dyDescent="0.25">
      <c r="B271" s="28">
        <v>472</v>
      </c>
      <c r="C271" s="31">
        <v>612001</v>
      </c>
      <c r="D271" s="29" t="s">
        <v>812</v>
      </c>
      <c r="E271" s="20">
        <f t="array" ref="E271">INDEX('БД КО'!$H$2:$J$46,MATCH('БД КО'!$D271,'БД КО'!$H$2:$H$46,0),2)</f>
        <v>4</v>
      </c>
      <c r="F271" s="21">
        <f t="array" ref="F271">INDEX('БД КО'!$H$2:$J$46,MATCH('БД КО'!$E271,'БД КО'!$I$2:$I$46,0),3)</f>
        <v>3500</v>
      </c>
    </row>
    <row r="272" spans="2:6" ht="15.75" customHeight="1" x14ac:dyDescent="0.25">
      <c r="B272" s="28">
        <v>472</v>
      </c>
      <c r="C272" s="29">
        <v>460762</v>
      </c>
      <c r="D272" s="29" t="s">
        <v>812</v>
      </c>
      <c r="E272" s="20">
        <f t="array" ref="E272">INDEX('БД КО'!$H$2:$J$46,MATCH('БД КО'!$D272,'БД КО'!$H$2:$H$46,0),2)</f>
        <v>4</v>
      </c>
      <c r="F272" s="21">
        <f t="array" ref="F272">INDEX('БД КО'!$H$2:$J$46,MATCH('БД КО'!$E272,'БД КО'!$I$2:$I$46,0),3)</f>
        <v>3500</v>
      </c>
    </row>
    <row r="273" spans="2:6" ht="15.75" customHeight="1" x14ac:dyDescent="0.25">
      <c r="B273" s="28">
        <v>474</v>
      </c>
      <c r="C273" s="29">
        <v>116592</v>
      </c>
      <c r="D273" s="29" t="s">
        <v>812</v>
      </c>
      <c r="E273" s="20">
        <f t="array" ref="E273">INDEX('БД КО'!$H$2:$J$46,MATCH('БД КО'!$D273,'БД КО'!$H$2:$H$46,0),2)</f>
        <v>4</v>
      </c>
      <c r="F273" s="21">
        <f t="array" ref="F273">INDEX('БД КО'!$H$2:$J$46,MATCH('БД КО'!$E273,'БД КО'!$I$2:$I$46,0),3)</f>
        <v>3500</v>
      </c>
    </row>
    <row r="274" spans="2:6" ht="15.75" customHeight="1" x14ac:dyDescent="0.25">
      <c r="B274" s="28">
        <v>493</v>
      </c>
      <c r="C274" s="29">
        <v>358159</v>
      </c>
      <c r="D274" s="29" t="s">
        <v>812</v>
      </c>
      <c r="E274" s="20">
        <f t="array" ref="E274">INDEX('БД КО'!$H$2:$J$46,MATCH('БД КО'!$D274,'БД КО'!$H$2:$H$46,0),2)</f>
        <v>4</v>
      </c>
      <c r="F274" s="21">
        <f t="array" ref="F274">INDEX('БД КО'!$H$2:$J$46,MATCH('БД КО'!$E274,'БД КО'!$I$2:$I$46,0),3)</f>
        <v>3500</v>
      </c>
    </row>
    <row r="275" spans="2:6" ht="15.75" customHeight="1" x14ac:dyDescent="0.25">
      <c r="B275" s="19">
        <v>507</v>
      </c>
      <c r="C275" s="20">
        <v>113917</v>
      </c>
      <c r="D275" s="20" t="s">
        <v>812</v>
      </c>
      <c r="E275" s="20">
        <f t="array" ref="E275">INDEX('БД КО'!$H$2:$J$46,MATCH('БД КО'!$D275,'БД КО'!$H$2:$H$46,0),2)</f>
        <v>4</v>
      </c>
      <c r="F275" s="21">
        <f t="array" ref="F275">INDEX('БД КО'!$H$2:$J$46,MATCH('БД КО'!$E275,'БД КО'!$I$2:$I$46,0),3)</f>
        <v>3500</v>
      </c>
    </row>
    <row r="276" spans="2:6" ht="15.75" customHeight="1" x14ac:dyDescent="0.25">
      <c r="B276" s="19">
        <v>512</v>
      </c>
      <c r="C276" s="20" t="s">
        <v>961</v>
      </c>
      <c r="D276" s="29" t="s">
        <v>816</v>
      </c>
      <c r="E276" s="20">
        <f t="array" ref="E276">INDEX('БД КО'!$H$2:$J$46,MATCH('БД КО'!$D276,'БД КО'!$H$2:$H$46,0),2)</f>
        <v>4</v>
      </c>
      <c r="F276" s="21">
        <f t="array" ref="F276">INDEX('БД КО'!$H$2:$J$46,MATCH('БД КО'!$E276,'БД КО'!$I$2:$I$46,0),3)</f>
        <v>3500</v>
      </c>
    </row>
    <row r="277" spans="2:6" ht="15.75" customHeight="1" x14ac:dyDescent="0.25">
      <c r="B277" s="19">
        <v>535</v>
      </c>
      <c r="C277" s="20" t="s">
        <v>962</v>
      </c>
      <c r="D277" s="20" t="s">
        <v>816</v>
      </c>
      <c r="E277" s="20">
        <f t="array" ref="E277">INDEX('БД КО'!$H$2:$J$46,MATCH('БД КО'!$D277,'БД КО'!$H$2:$H$46,0),2)</f>
        <v>4</v>
      </c>
      <c r="F277" s="21">
        <f t="array" ref="F277">INDEX('БД КО'!$H$2:$J$46,MATCH('БД КО'!$E277,'БД КО'!$I$2:$I$46,0),3)</f>
        <v>3500</v>
      </c>
    </row>
    <row r="278" spans="2:6" ht="15.75" customHeight="1" x14ac:dyDescent="0.25">
      <c r="B278" s="19">
        <v>537</v>
      </c>
      <c r="C278" s="20">
        <v>245422</v>
      </c>
      <c r="D278" s="29" t="s">
        <v>812</v>
      </c>
      <c r="E278" s="20">
        <f t="array" ref="E278">INDEX('БД КО'!$H$2:$J$46,MATCH('БД КО'!$D278,'БД КО'!$H$2:$H$46,0),2)</f>
        <v>4</v>
      </c>
      <c r="F278" s="21">
        <f t="array" ref="F278">INDEX('БД КО'!$H$2:$J$46,MATCH('БД КО'!$E278,'БД КО'!$I$2:$I$46,0),3)</f>
        <v>3500</v>
      </c>
    </row>
    <row r="279" spans="2:6" ht="15.75" customHeight="1" x14ac:dyDescent="0.25">
      <c r="B279" s="19">
        <v>597</v>
      </c>
      <c r="C279" s="20">
        <v>453637</v>
      </c>
      <c r="D279" s="29" t="s">
        <v>812</v>
      </c>
      <c r="E279" s="20">
        <f t="array" ref="E279">INDEX('БД КО'!$H$2:$J$46,MATCH('БД КО'!$D279,'БД КО'!$H$2:$H$46,0),2)</f>
        <v>4</v>
      </c>
      <c r="F279" s="21">
        <f t="array" ref="F279">INDEX('БД КО'!$H$2:$J$46,MATCH('БД КО'!$E279,'БД КО'!$I$2:$I$46,0),3)</f>
        <v>3500</v>
      </c>
    </row>
    <row r="280" spans="2:6" ht="15.75" customHeight="1" x14ac:dyDescent="0.25">
      <c r="B280" s="19">
        <v>705</v>
      </c>
      <c r="C280" s="32" t="s">
        <v>802</v>
      </c>
      <c r="D280" s="20" t="s">
        <v>825</v>
      </c>
      <c r="E280" s="20">
        <f t="array" ref="E280">INDEX('БД КО'!$H$2:$J$46,MATCH('БД КО'!$D280,'БД КО'!$H$2:$H$46,0),2)</f>
        <v>4</v>
      </c>
      <c r="F280" s="21">
        <f t="array" ref="F280">INDEX('БД КО'!$H$2:$J$46,MATCH('БД КО'!$E280,'БД КО'!$I$2:$I$46,0),3)</f>
        <v>3500</v>
      </c>
    </row>
    <row r="281" spans="2:6" ht="15.75" customHeight="1" x14ac:dyDescent="0.25">
      <c r="B281" s="28">
        <v>852</v>
      </c>
      <c r="C281" s="29"/>
      <c r="D281" s="29" t="s">
        <v>812</v>
      </c>
      <c r="E281" s="20">
        <f t="array" ref="E281">INDEX('БД КО'!$H$2:$J$46,MATCH('БД КО'!$D281,'БД КО'!$H$2:$H$46,0),2)</f>
        <v>4</v>
      </c>
      <c r="F281" s="21">
        <f t="array" ref="F281">INDEX('БД КО'!$H$2:$J$46,MATCH('БД КО'!$E281,'БД КО'!$I$2:$I$46,0),3)</f>
        <v>3500</v>
      </c>
    </row>
    <row r="282" spans="2:6" ht="15.75" customHeight="1" x14ac:dyDescent="0.25">
      <c r="B282" s="28">
        <v>903</v>
      </c>
      <c r="C282" s="29">
        <v>524651</v>
      </c>
      <c r="D282" s="29" t="s">
        <v>812</v>
      </c>
      <c r="E282" s="20">
        <f t="array" ref="E282">INDEX('БД КО'!$H$2:$J$46,MATCH('БД КО'!$D282,'БД КО'!$H$2:$H$46,0),2)</f>
        <v>4</v>
      </c>
      <c r="F282" s="21">
        <f t="array" ref="F282">INDEX('БД КО'!$H$2:$J$46,MATCH('БД КО'!$E282,'БД КО'!$I$2:$I$46,0),3)</f>
        <v>3500</v>
      </c>
    </row>
    <row r="283" spans="2:6" ht="15.75" customHeight="1" x14ac:dyDescent="0.25">
      <c r="B283" s="28">
        <v>905</v>
      </c>
      <c r="C283" s="29">
        <v>20024073561</v>
      </c>
      <c r="D283" s="29" t="s">
        <v>799</v>
      </c>
      <c r="E283" s="20">
        <f t="array" ref="E283">INDEX('БД КО'!$H$2:$J$46,MATCH('БД КО'!$D283,'БД КО'!$H$2:$H$46,0),2)</f>
        <v>4</v>
      </c>
      <c r="F283" s="21">
        <f t="array" ref="F283">INDEX('БД КО'!$H$2:$J$46,MATCH('БД КО'!$E283,'БД КО'!$I$2:$I$46,0),3)</f>
        <v>3500</v>
      </c>
    </row>
    <row r="284" spans="2:6" ht="15.75" customHeight="1" x14ac:dyDescent="0.25">
      <c r="B284" s="28">
        <v>912</v>
      </c>
      <c r="C284" s="31">
        <v>260191</v>
      </c>
      <c r="D284" s="29" t="s">
        <v>812</v>
      </c>
      <c r="E284" s="20">
        <f t="array" ref="E284">INDEX('БД КО'!$H$2:$J$46,MATCH('БД КО'!$D284,'БД КО'!$H$2:$H$46,0),2)</f>
        <v>4</v>
      </c>
      <c r="F284" s="21">
        <f t="array" ref="F284">INDEX('БД КО'!$H$2:$J$46,MATCH('БД КО'!$E284,'БД КО'!$I$2:$I$46,0),3)</f>
        <v>3500</v>
      </c>
    </row>
    <row r="285" spans="2:6" ht="15.75" customHeight="1" x14ac:dyDescent="0.25">
      <c r="B285" s="19">
        <v>922</v>
      </c>
      <c r="C285" s="20">
        <v>115587</v>
      </c>
      <c r="D285" s="20" t="s">
        <v>812</v>
      </c>
      <c r="E285" s="20">
        <f t="array" ref="E285">INDEX('БД КО'!$H$2:$J$46,MATCH('БД КО'!$D285,'БД КО'!$H$2:$H$46,0),2)</f>
        <v>4</v>
      </c>
      <c r="F285" s="21">
        <f t="array" ref="F285">INDEX('БД КО'!$H$2:$J$46,MATCH('БД КО'!$E285,'БД КО'!$I$2:$I$46,0),3)</f>
        <v>3500</v>
      </c>
    </row>
    <row r="286" spans="2:6" ht="15.75" customHeight="1" x14ac:dyDescent="0.25">
      <c r="B286" s="28">
        <v>1007</v>
      </c>
      <c r="C286" s="31">
        <v>374818</v>
      </c>
      <c r="D286" s="29" t="s">
        <v>812</v>
      </c>
      <c r="E286" s="20">
        <f t="array" ref="E286">INDEX('БД КО'!$H$2:$J$46,MATCH('БД КО'!$D286,'БД КО'!$H$2:$H$46,0),2)</f>
        <v>4</v>
      </c>
      <c r="F286" s="21">
        <f t="array" ref="F286">INDEX('БД КО'!$H$2:$J$46,MATCH('БД КО'!$E286,'БД КО'!$I$2:$I$46,0),3)</f>
        <v>3500</v>
      </c>
    </row>
    <row r="287" spans="2:6" ht="15.75" customHeight="1" x14ac:dyDescent="0.25">
      <c r="B287" s="19">
        <v>1</v>
      </c>
      <c r="C287" s="32">
        <v>9418</v>
      </c>
      <c r="D287" s="20" t="s">
        <v>851</v>
      </c>
      <c r="E287" s="20">
        <f t="array" ref="E287">INDEX('БД КО'!$H$2:$J$46,MATCH('БД КО'!$D287,'БД КО'!$H$2:$H$46,0),2)</f>
        <v>4</v>
      </c>
      <c r="F287" s="21">
        <f t="array" ref="F287">INDEX('БД КО'!$H$2:$J$46,MATCH('БД КО'!$E287,'БД КО'!$I$2:$I$46,0),3)</f>
        <v>3500</v>
      </c>
    </row>
    <row r="288" spans="2:6" ht="15.75" customHeight="1" x14ac:dyDescent="0.25">
      <c r="B288" s="28">
        <v>5</v>
      </c>
      <c r="C288" s="29">
        <v>20004012883</v>
      </c>
      <c r="D288" s="29" t="s">
        <v>855</v>
      </c>
      <c r="E288" s="20">
        <f t="array" ref="E288">INDEX('БД КО'!$H$2:$J$46,MATCH('БД КО'!$D288,'БД КО'!$H$2:$H$46,0),2)</f>
        <v>4</v>
      </c>
      <c r="F288" s="21">
        <f t="array" ref="F288">INDEX('БД КО'!$H$2:$J$46,MATCH('БД КО'!$E288,'БД КО'!$I$2:$I$46,0),3)</f>
        <v>3500</v>
      </c>
    </row>
    <row r="289" spans="2:6" ht="15.75" customHeight="1" x14ac:dyDescent="0.25">
      <c r="B289" s="28">
        <v>46</v>
      </c>
      <c r="C289" s="29" t="s">
        <v>963</v>
      </c>
      <c r="D289" s="29" t="s">
        <v>820</v>
      </c>
      <c r="E289" s="20">
        <f t="array" ref="E289">INDEX('БД КО'!$H$2:$J$46,MATCH('БД КО'!$D289,'БД КО'!$H$2:$H$46,0),2)</f>
        <v>4</v>
      </c>
      <c r="F289" s="21">
        <f t="array" ref="F289">INDEX('БД КО'!$H$2:$J$46,MATCH('БД КО'!$E289,'БД КО'!$I$2:$I$46,0),3)</f>
        <v>3500</v>
      </c>
    </row>
    <row r="290" spans="2:6" ht="15.75" customHeight="1" x14ac:dyDescent="0.25">
      <c r="B290" s="28">
        <v>53</v>
      </c>
      <c r="C290" s="31" t="s">
        <v>964</v>
      </c>
      <c r="D290" s="29" t="s">
        <v>804</v>
      </c>
      <c r="E290" s="20">
        <f t="array" ref="E290">INDEX('БД КО'!$H$2:$J$46,MATCH('БД КО'!$D290,'БД КО'!$H$2:$H$46,0),2)</f>
        <v>4</v>
      </c>
      <c r="F290" s="21">
        <f t="array" ref="F290">INDEX('БД КО'!$H$2:$J$46,MATCH('БД КО'!$E290,'БД КО'!$I$2:$I$46,0),3)</f>
        <v>3500</v>
      </c>
    </row>
    <row r="291" spans="2:6" ht="15.75" customHeight="1" x14ac:dyDescent="0.25">
      <c r="B291" s="28">
        <v>88</v>
      </c>
      <c r="C291" s="29" t="s">
        <v>965</v>
      </c>
      <c r="D291" s="29" t="s">
        <v>853</v>
      </c>
      <c r="E291" s="20">
        <f t="array" ref="E291">INDEX('БД КО'!$H$2:$J$46,MATCH('БД КО'!$D291,'БД КО'!$H$2:$H$46,0),2)</f>
        <v>4</v>
      </c>
      <c r="F291" s="21">
        <f t="array" ref="F291">INDEX('БД КО'!$H$2:$J$46,MATCH('БД КО'!$E291,'БД КО'!$I$2:$I$46,0),3)</f>
        <v>3500</v>
      </c>
    </row>
    <row r="292" spans="2:6" ht="15.75" customHeight="1" x14ac:dyDescent="0.25">
      <c r="B292" s="19">
        <v>109</v>
      </c>
      <c r="C292" s="20" t="s">
        <v>966</v>
      </c>
      <c r="D292" s="20" t="s">
        <v>804</v>
      </c>
      <c r="E292" s="20">
        <f t="array" ref="E292">INDEX('БД КО'!$H$2:$J$46,MATCH('БД КО'!$D292,'БД КО'!$H$2:$H$46,0),2)</f>
        <v>4</v>
      </c>
      <c r="F292" s="21">
        <f t="array" ref="F292">INDEX('БД КО'!$H$2:$J$46,MATCH('БД КО'!$E292,'БД КО'!$I$2:$I$46,0),3)</f>
        <v>3500</v>
      </c>
    </row>
    <row r="293" spans="2:6" ht="15.75" customHeight="1" x14ac:dyDescent="0.25">
      <c r="B293" s="19">
        <v>145</v>
      </c>
      <c r="C293" s="20"/>
      <c r="D293" s="20" t="s">
        <v>820</v>
      </c>
      <c r="E293" s="20">
        <f t="array" ref="E293">INDEX('БД КО'!$H$2:$J$46,MATCH('БД КО'!$D293,'БД КО'!$H$2:$H$46,0),2)</f>
        <v>4</v>
      </c>
      <c r="F293" s="21">
        <f t="array" ref="F293">INDEX('БД КО'!$H$2:$J$46,MATCH('БД КО'!$E293,'БД КО'!$I$2:$I$46,0),3)</f>
        <v>3500</v>
      </c>
    </row>
    <row r="294" spans="2:6" ht="15.75" customHeight="1" x14ac:dyDescent="0.25">
      <c r="B294" s="28">
        <v>209</v>
      </c>
      <c r="C294" s="31">
        <v>3293</v>
      </c>
      <c r="D294" s="29" t="s">
        <v>851</v>
      </c>
      <c r="E294" s="20">
        <f t="array" ref="E294">INDEX('БД КО'!$H$2:$J$46,MATCH('БД КО'!$D294,'БД КО'!$H$2:$H$46,0),2)</f>
        <v>4</v>
      </c>
      <c r="F294" s="21">
        <f t="array" ref="F294">INDEX('БД КО'!$H$2:$J$46,MATCH('БД КО'!$E294,'БД КО'!$I$2:$I$46,0),3)</f>
        <v>3500</v>
      </c>
    </row>
    <row r="295" spans="2:6" ht="15.75" customHeight="1" x14ac:dyDescent="0.25">
      <c r="B295" s="28">
        <v>213</v>
      </c>
      <c r="C295" s="31" t="s">
        <v>967</v>
      </c>
      <c r="D295" s="29" t="s">
        <v>846</v>
      </c>
      <c r="E295" s="20">
        <f t="array" ref="E295">INDEX('БД КО'!$H$2:$J$46,MATCH('БД КО'!$D295,'БД КО'!$H$2:$H$46,0),2)</f>
        <v>4</v>
      </c>
      <c r="F295" s="21">
        <f t="array" ref="F295">INDEX('БД КО'!$H$2:$J$46,MATCH('БД КО'!$E295,'БД КО'!$I$2:$I$46,0),3)</f>
        <v>3500</v>
      </c>
    </row>
    <row r="296" spans="2:6" ht="15.75" customHeight="1" x14ac:dyDescent="0.25">
      <c r="B296" s="28">
        <v>228</v>
      </c>
      <c r="C296" s="29" t="s">
        <v>968</v>
      </c>
      <c r="D296" s="29" t="s">
        <v>846</v>
      </c>
      <c r="E296" s="20">
        <f t="array" ref="E296">INDEX('БД КО'!$H$2:$J$46,MATCH('БД КО'!$D296,'БД КО'!$H$2:$H$46,0),2)</f>
        <v>4</v>
      </c>
      <c r="F296" s="21">
        <f t="array" ref="F296">INDEX('БД КО'!$H$2:$J$46,MATCH('БД КО'!$E296,'БД КО'!$I$2:$I$46,0),3)</f>
        <v>3500</v>
      </c>
    </row>
    <row r="297" spans="2:6" ht="15.75" customHeight="1" x14ac:dyDescent="0.25">
      <c r="B297" s="19">
        <v>258</v>
      </c>
      <c r="C297" s="20" t="s">
        <v>969</v>
      </c>
      <c r="D297" s="20" t="s">
        <v>820</v>
      </c>
      <c r="E297" s="20">
        <f t="array" ref="E297">INDEX('БД КО'!$H$2:$J$46,MATCH('БД КО'!$D297,'БД КО'!$H$2:$H$46,0),2)</f>
        <v>4</v>
      </c>
      <c r="F297" s="21">
        <f t="array" ref="F297">INDEX('БД КО'!$H$2:$J$46,MATCH('БД КО'!$E297,'БД КО'!$I$2:$I$46,0),3)</f>
        <v>3500</v>
      </c>
    </row>
    <row r="298" spans="2:6" ht="15.75" customHeight="1" x14ac:dyDescent="0.25">
      <c r="B298" s="28">
        <v>264</v>
      </c>
      <c r="C298" s="29">
        <v>44458</v>
      </c>
      <c r="D298" s="29" t="s">
        <v>846</v>
      </c>
      <c r="E298" s="20">
        <f t="array" ref="E298">INDEX('БД КО'!$H$2:$J$46,MATCH('БД КО'!$D298,'БД КО'!$H$2:$H$46,0),2)</f>
        <v>4</v>
      </c>
      <c r="F298" s="21">
        <f t="array" ref="F298">INDEX('БД КО'!$H$2:$J$46,MATCH('БД КО'!$E298,'БД КО'!$I$2:$I$46,0),3)</f>
        <v>3500</v>
      </c>
    </row>
    <row r="299" spans="2:6" ht="15.75" customHeight="1" x14ac:dyDescent="0.25">
      <c r="B299" s="19">
        <v>281</v>
      </c>
      <c r="C299" s="20">
        <v>27483</v>
      </c>
      <c r="D299" s="20" t="s">
        <v>804</v>
      </c>
      <c r="E299" s="20">
        <f t="array" ref="E299">INDEX('БД КО'!$H$2:$J$46,MATCH('БД КО'!$D299,'БД КО'!$H$2:$H$46,0),2)</f>
        <v>4</v>
      </c>
      <c r="F299" s="21">
        <f t="array" ref="F299">INDEX('БД КО'!$H$2:$J$46,MATCH('БД КО'!$E299,'БД КО'!$I$2:$I$46,0),3)</f>
        <v>3500</v>
      </c>
    </row>
    <row r="300" spans="2:6" ht="15.75" customHeight="1" x14ac:dyDescent="0.25">
      <c r="B300" s="19">
        <v>295</v>
      </c>
      <c r="C300" s="20" t="s">
        <v>970</v>
      </c>
      <c r="D300" s="20" t="s">
        <v>804</v>
      </c>
      <c r="E300" s="20">
        <f t="array" ref="E300">INDEX('БД КО'!$H$2:$J$46,MATCH('БД КО'!$D300,'БД КО'!$H$2:$H$46,0),2)</f>
        <v>4</v>
      </c>
      <c r="F300" s="21">
        <f t="array" ref="F300">INDEX('БД КО'!$H$2:$J$46,MATCH('БД КО'!$E300,'БД КО'!$I$2:$I$46,0),3)</f>
        <v>3500</v>
      </c>
    </row>
    <row r="301" spans="2:6" ht="15.75" customHeight="1" x14ac:dyDescent="0.25">
      <c r="B301" s="28">
        <v>303</v>
      </c>
      <c r="C301" s="29">
        <v>2298</v>
      </c>
      <c r="D301" s="29" t="s">
        <v>851</v>
      </c>
      <c r="E301" s="20">
        <f t="array" ref="E301">INDEX('БД КО'!$H$2:$J$46,MATCH('БД КО'!$D301,'БД КО'!$H$2:$H$46,0),2)</f>
        <v>4</v>
      </c>
      <c r="F301" s="21">
        <f t="array" ref="F301">INDEX('БД КО'!$H$2:$J$46,MATCH('БД КО'!$E301,'БД КО'!$I$2:$I$46,0),3)</f>
        <v>3500</v>
      </c>
    </row>
    <row r="302" spans="2:6" ht="15.75" customHeight="1" x14ac:dyDescent="0.25">
      <c r="B302" s="19">
        <v>305</v>
      </c>
      <c r="C302" s="32" t="s">
        <v>971</v>
      </c>
      <c r="D302" s="20" t="s">
        <v>804</v>
      </c>
      <c r="E302" s="20">
        <f t="array" ref="E302">INDEX('БД КО'!$H$2:$J$46,MATCH('БД КО'!$D302,'БД КО'!$H$2:$H$46,0),2)</f>
        <v>4</v>
      </c>
      <c r="F302" s="21">
        <f t="array" ref="F302">INDEX('БД КО'!$H$2:$J$46,MATCH('БД КО'!$E302,'БД КО'!$I$2:$I$46,0),3)</f>
        <v>3500</v>
      </c>
    </row>
    <row r="303" spans="2:6" ht="15.75" customHeight="1" x14ac:dyDescent="0.25">
      <c r="B303" s="28">
        <v>316</v>
      </c>
      <c r="C303" s="29" t="s">
        <v>972</v>
      </c>
      <c r="D303" s="29" t="s">
        <v>800</v>
      </c>
      <c r="E303" s="20">
        <f t="array" ref="E303">INDEX('БД КО'!$H$2:$J$46,MATCH('БД КО'!$D303,'БД КО'!$H$2:$H$46,0),2)</f>
        <v>4</v>
      </c>
      <c r="F303" s="21">
        <f t="array" ref="F303">INDEX('БД КО'!$H$2:$J$46,MATCH('БД КО'!$E303,'БД КО'!$I$2:$I$46,0),3)</f>
        <v>3500</v>
      </c>
    </row>
    <row r="304" spans="2:6" ht="15.75" customHeight="1" x14ac:dyDescent="0.25">
      <c r="B304" s="28">
        <v>344</v>
      </c>
      <c r="C304" s="31" t="s">
        <v>973</v>
      </c>
      <c r="D304" s="29" t="s">
        <v>853</v>
      </c>
      <c r="E304" s="20">
        <f t="array" ref="E304">INDEX('БД КО'!$H$2:$J$46,MATCH('БД КО'!$D304,'БД КО'!$H$2:$H$46,0),2)</f>
        <v>4</v>
      </c>
      <c r="F304" s="21">
        <f t="array" ref="F304">INDEX('БД КО'!$H$2:$J$46,MATCH('БД КО'!$E304,'БД КО'!$I$2:$I$46,0),3)</f>
        <v>3500</v>
      </c>
    </row>
    <row r="305" spans="2:6" ht="15.75" customHeight="1" x14ac:dyDescent="0.25">
      <c r="B305" s="19">
        <v>356</v>
      </c>
      <c r="C305" s="20" t="s">
        <v>974</v>
      </c>
      <c r="D305" s="20" t="s">
        <v>804</v>
      </c>
      <c r="E305" s="20">
        <f t="array" ref="E305">INDEX('БД КО'!$H$2:$J$46,MATCH('БД КО'!$D305,'БД КО'!$H$2:$H$46,0),2)</f>
        <v>4</v>
      </c>
      <c r="F305" s="21">
        <f t="array" ref="F305">INDEX('БД КО'!$H$2:$J$46,MATCH('БД КО'!$E305,'БД КО'!$I$2:$I$46,0),3)</f>
        <v>3500</v>
      </c>
    </row>
    <row r="306" spans="2:6" ht="15.75" customHeight="1" x14ac:dyDescent="0.25">
      <c r="B306" s="28">
        <v>369</v>
      </c>
      <c r="C306" s="29" t="s">
        <v>975</v>
      </c>
      <c r="D306" s="29" t="s">
        <v>795</v>
      </c>
      <c r="E306" s="20">
        <f t="array" ref="E306">INDEX('БД КО'!$H$2:$J$46,MATCH('БД КО'!$D306,'БД КО'!$H$2:$H$46,0),2)</f>
        <v>4</v>
      </c>
      <c r="F306" s="21">
        <f t="array" ref="F306">INDEX('БД КО'!$H$2:$J$46,MATCH('БД КО'!$E306,'БД КО'!$I$2:$I$46,0),3)</f>
        <v>3500</v>
      </c>
    </row>
    <row r="307" spans="2:6" ht="15.75" customHeight="1" x14ac:dyDescent="0.25">
      <c r="B307" s="19">
        <v>374</v>
      </c>
      <c r="C307" s="20" t="s">
        <v>976</v>
      </c>
      <c r="D307" s="29" t="s">
        <v>853</v>
      </c>
      <c r="E307" s="20">
        <f t="array" ref="E307">INDEX('БД КО'!$H$2:$J$46,MATCH('БД КО'!$D307,'БД КО'!$H$2:$H$46,0),2)</f>
        <v>4</v>
      </c>
      <c r="F307" s="21">
        <f t="array" ref="F307">INDEX('БД КО'!$H$2:$J$46,MATCH('БД КО'!$E307,'БД КО'!$I$2:$I$46,0),3)</f>
        <v>3500</v>
      </c>
    </row>
    <row r="308" spans="2:6" ht="15.75" customHeight="1" x14ac:dyDescent="0.25">
      <c r="B308" s="19">
        <v>397</v>
      </c>
      <c r="C308" s="20">
        <v>20024077329</v>
      </c>
      <c r="D308" s="20" t="s">
        <v>793</v>
      </c>
      <c r="E308" s="20">
        <f t="array" ref="E308">INDEX('БД КО'!$H$2:$J$46,MATCH('БД КО'!$D308,'БД КО'!$H$2:$H$46,0),2)</f>
        <v>4</v>
      </c>
      <c r="F308" s="21">
        <f t="array" ref="F308">INDEX('БД КО'!$H$2:$J$46,MATCH('БД КО'!$E308,'БД КО'!$I$2:$I$46,0),3)</f>
        <v>3500</v>
      </c>
    </row>
    <row r="309" spans="2:6" ht="15.75" customHeight="1" x14ac:dyDescent="0.25">
      <c r="B309" s="28">
        <v>462</v>
      </c>
      <c r="C309" s="29" t="s">
        <v>977</v>
      </c>
      <c r="D309" s="29" t="s">
        <v>800</v>
      </c>
      <c r="E309" s="20">
        <f t="array" ref="E309">INDEX('БД КО'!$H$2:$J$46,MATCH('БД КО'!$D309,'БД КО'!$H$2:$H$46,0),2)</f>
        <v>4</v>
      </c>
      <c r="F309" s="21">
        <f t="array" ref="F309">INDEX('БД КО'!$H$2:$J$46,MATCH('БД КО'!$E309,'БД КО'!$I$2:$I$46,0),3)</f>
        <v>3500</v>
      </c>
    </row>
    <row r="310" spans="2:6" ht="15.75" customHeight="1" x14ac:dyDescent="0.25">
      <c r="B310" s="19">
        <v>485</v>
      </c>
      <c r="C310" s="32">
        <v>21817</v>
      </c>
      <c r="D310" s="20" t="s">
        <v>846</v>
      </c>
      <c r="E310" s="20">
        <f t="array" ref="E310">INDEX('БД КО'!$H$2:$J$46,MATCH('БД КО'!$D310,'БД КО'!$H$2:$H$46,0),2)</f>
        <v>4</v>
      </c>
      <c r="F310" s="21">
        <f t="array" ref="F310">INDEX('БД КО'!$H$2:$J$46,MATCH('БД КО'!$E310,'БД КО'!$I$2:$I$46,0),3)</f>
        <v>3500</v>
      </c>
    </row>
    <row r="311" spans="2:6" ht="15.75" customHeight="1" x14ac:dyDescent="0.25">
      <c r="B311" s="19">
        <v>505</v>
      </c>
      <c r="C311" s="20" t="s">
        <v>978</v>
      </c>
      <c r="D311" s="29" t="s">
        <v>853</v>
      </c>
      <c r="E311" s="20">
        <f t="array" ref="E311">INDEX('БД КО'!$H$2:$J$46,MATCH('БД КО'!$D311,'БД КО'!$H$2:$H$46,0),2)</f>
        <v>4</v>
      </c>
      <c r="F311" s="21">
        <f t="array" ref="F311">INDEX('БД КО'!$H$2:$J$46,MATCH('БД КО'!$E311,'БД КО'!$I$2:$I$46,0),3)</f>
        <v>3500</v>
      </c>
    </row>
    <row r="312" spans="2:6" ht="15.75" customHeight="1" x14ac:dyDescent="0.25">
      <c r="B312" s="19">
        <v>511</v>
      </c>
      <c r="C312" s="20" t="s">
        <v>979</v>
      </c>
      <c r="D312" s="20" t="s">
        <v>820</v>
      </c>
      <c r="E312" s="20">
        <f t="array" ref="E312">INDEX('БД КО'!$H$2:$J$46,MATCH('БД КО'!$D312,'БД КО'!$H$2:$H$46,0),2)</f>
        <v>4</v>
      </c>
      <c r="F312" s="21">
        <f t="array" ref="F312">INDEX('БД КО'!$H$2:$J$46,MATCH('БД КО'!$E312,'БД КО'!$I$2:$I$46,0),3)</f>
        <v>3500</v>
      </c>
    </row>
    <row r="313" spans="2:6" ht="15.75" customHeight="1" x14ac:dyDescent="0.25">
      <c r="B313" s="28">
        <v>520</v>
      </c>
      <c r="C313" s="29" t="s">
        <v>980</v>
      </c>
      <c r="D313" s="29" t="s">
        <v>820</v>
      </c>
      <c r="E313" s="20">
        <f t="array" ref="E313">INDEX('БД КО'!$H$2:$J$46,MATCH('БД КО'!$D313,'БД КО'!$H$2:$H$46,0),2)</f>
        <v>4</v>
      </c>
      <c r="F313" s="21">
        <f t="array" ref="F313">INDEX('БД КО'!$H$2:$J$46,MATCH('БД КО'!$E313,'БД КО'!$I$2:$I$46,0),3)</f>
        <v>3500</v>
      </c>
    </row>
    <row r="314" spans="2:6" ht="15.75" customHeight="1" x14ac:dyDescent="0.25">
      <c r="B314" s="19">
        <v>528</v>
      </c>
      <c r="C314" s="32">
        <v>12905</v>
      </c>
      <c r="D314" s="20" t="s">
        <v>851</v>
      </c>
      <c r="E314" s="20">
        <f t="array" ref="E314">INDEX('БД КО'!$H$2:$J$46,MATCH('БД КО'!$D314,'БД КО'!$H$2:$H$46,0),2)</f>
        <v>4</v>
      </c>
      <c r="F314" s="21">
        <f t="array" ref="F314">INDEX('БД КО'!$H$2:$J$46,MATCH('БД КО'!$E314,'БД КО'!$I$2:$I$46,0),3)</f>
        <v>3500</v>
      </c>
    </row>
    <row r="315" spans="2:6" ht="15.75" customHeight="1" x14ac:dyDescent="0.25">
      <c r="B315" s="28">
        <v>529</v>
      </c>
      <c r="C315" s="29" t="s">
        <v>981</v>
      </c>
      <c r="D315" s="29" t="s">
        <v>853</v>
      </c>
      <c r="E315" s="20">
        <f t="array" ref="E315">INDEX('БД КО'!$H$2:$J$46,MATCH('БД КО'!$D315,'БД КО'!$H$2:$H$46,0),2)</f>
        <v>4</v>
      </c>
      <c r="F315" s="21">
        <f t="array" ref="F315">INDEX('БД КО'!$H$2:$J$46,MATCH('БД КО'!$E315,'БД КО'!$I$2:$I$46,0),3)</f>
        <v>3500</v>
      </c>
    </row>
    <row r="316" spans="2:6" ht="15.75" customHeight="1" x14ac:dyDescent="0.25">
      <c r="B316" s="19">
        <v>539</v>
      </c>
      <c r="C316" s="32" t="s">
        <v>982</v>
      </c>
      <c r="D316" s="29" t="s">
        <v>853</v>
      </c>
      <c r="E316" s="20">
        <f t="array" ref="E316">INDEX('БД КО'!$H$2:$J$46,MATCH('БД КО'!$D316,'БД КО'!$H$2:$H$46,0),2)</f>
        <v>4</v>
      </c>
      <c r="F316" s="21">
        <f t="array" ref="F316">INDEX('БД КО'!$H$2:$J$46,MATCH('БД КО'!$E316,'БД КО'!$I$2:$I$46,0),3)</f>
        <v>3500</v>
      </c>
    </row>
    <row r="317" spans="2:6" ht="15.75" customHeight="1" x14ac:dyDescent="0.25">
      <c r="B317" s="19">
        <v>640</v>
      </c>
      <c r="C317" s="20"/>
      <c r="D317" s="20" t="s">
        <v>792</v>
      </c>
      <c r="E317" s="20">
        <f t="array" ref="E317">INDEX('БД КО'!$H$2:$J$46,MATCH('БД КО'!$D317,'БД КО'!$H$2:$H$46,0),2)</f>
        <v>4</v>
      </c>
      <c r="F317" s="21">
        <f t="array" ref="F317">INDEX('БД КО'!$H$2:$J$46,MATCH('БД КО'!$E317,'БД КО'!$I$2:$I$46,0),3)</f>
        <v>3500</v>
      </c>
    </row>
    <row r="318" spans="2:6" ht="15.75" customHeight="1" x14ac:dyDescent="0.25">
      <c r="B318" s="28">
        <v>640</v>
      </c>
      <c r="C318" s="29" t="s">
        <v>983</v>
      </c>
      <c r="D318" s="29" t="s">
        <v>789</v>
      </c>
      <c r="E318" s="20">
        <f t="array" ref="E318">INDEX('БД КО'!$H$2:$J$46,MATCH('БД КО'!$D318,'БД КО'!$H$2:$H$46,0),2)</f>
        <v>4</v>
      </c>
      <c r="F318" s="21">
        <f t="array" ref="F318">INDEX('БД КО'!$H$2:$J$46,MATCH('БД КО'!$E318,'БД КО'!$I$2:$I$46,0),3)</f>
        <v>3500</v>
      </c>
    </row>
    <row r="319" spans="2:6" ht="15.75" customHeight="1" x14ac:dyDescent="0.25">
      <c r="B319" s="19">
        <v>717</v>
      </c>
      <c r="C319" s="20" t="s">
        <v>984</v>
      </c>
      <c r="D319" s="29" t="s">
        <v>853</v>
      </c>
      <c r="E319" s="20">
        <f t="array" ref="E319">INDEX('БД КО'!$H$2:$J$46,MATCH('БД КО'!$D319,'БД КО'!$H$2:$H$46,0),2)</f>
        <v>4</v>
      </c>
      <c r="F319" s="21">
        <f t="array" ref="F319">INDEX('БД КО'!$H$2:$J$46,MATCH('БД КО'!$E319,'БД КО'!$I$2:$I$46,0),3)</f>
        <v>3500</v>
      </c>
    </row>
    <row r="320" spans="2:6" ht="15.75" customHeight="1" x14ac:dyDescent="0.25">
      <c r="B320" s="19">
        <v>50292</v>
      </c>
      <c r="C320" s="20" t="s">
        <v>985</v>
      </c>
      <c r="D320" s="20" t="s">
        <v>853</v>
      </c>
      <c r="E320" s="20">
        <f t="array" ref="E320">INDEX('БД КО'!$H$2:$J$46,MATCH('БД КО'!$D320,'БД КО'!$H$2:$H$46,0),2)</f>
        <v>4</v>
      </c>
      <c r="F320" s="21">
        <f t="array" ref="F320">INDEX('БД КО'!$H$2:$J$46,MATCH('БД КО'!$E320,'БД КО'!$I$2:$I$46,0),3)</f>
        <v>3500</v>
      </c>
    </row>
    <row r="321" spans="2:6" ht="15.75" customHeight="1" x14ac:dyDescent="0.25">
      <c r="B321" s="19">
        <v>50384</v>
      </c>
      <c r="C321" s="20" t="s">
        <v>986</v>
      </c>
      <c r="D321" s="29" t="s">
        <v>853</v>
      </c>
      <c r="E321" s="20">
        <f t="array" ref="E321">INDEX('БД КО'!$H$2:$J$46,MATCH('БД КО'!$D321,'БД КО'!$H$2:$H$46,0),2)</f>
        <v>4</v>
      </c>
      <c r="F321" s="21">
        <f t="array" ref="F321">INDEX('БД КО'!$H$2:$J$46,MATCH('БД КО'!$E321,'БД КО'!$I$2:$I$46,0),3)</f>
        <v>3500</v>
      </c>
    </row>
    <row r="322" spans="2:6" ht="15.75" customHeight="1" x14ac:dyDescent="0.25">
      <c r="B322" s="28">
        <v>50398</v>
      </c>
      <c r="C322" s="29" t="s">
        <v>987</v>
      </c>
      <c r="D322" s="29" t="s">
        <v>853</v>
      </c>
      <c r="E322" s="20">
        <f t="array" ref="E322">INDEX('БД КО'!$H$2:$J$46,MATCH('БД КО'!$D322,'БД КО'!$H$2:$H$46,0),2)</f>
        <v>4</v>
      </c>
      <c r="F322" s="21">
        <f t="array" ref="F322">INDEX('БД КО'!$H$2:$J$46,MATCH('БД КО'!$E322,'БД КО'!$I$2:$I$46,0),3)</f>
        <v>3500</v>
      </c>
    </row>
    <row r="323" spans="2:6" ht="15.75" customHeight="1" x14ac:dyDescent="0.25">
      <c r="B323" s="28">
        <v>50480</v>
      </c>
      <c r="C323" s="29"/>
      <c r="D323" s="29" t="s">
        <v>853</v>
      </c>
      <c r="E323" s="20">
        <f t="array" ref="E323">INDEX('БД КО'!$H$2:$J$46,MATCH('БД КО'!$D323,'БД КО'!$H$2:$H$46,0),2)</f>
        <v>4</v>
      </c>
      <c r="F323" s="21">
        <f t="array" ref="F323">INDEX('БД КО'!$H$2:$J$46,MATCH('БД КО'!$E323,'БД КО'!$I$2:$I$46,0),3)</f>
        <v>3500</v>
      </c>
    </row>
    <row r="324" spans="2:6" ht="15.75" customHeight="1" x14ac:dyDescent="0.25">
      <c r="B324" s="28">
        <v>50502</v>
      </c>
      <c r="C324" s="29" t="s">
        <v>988</v>
      </c>
      <c r="D324" s="29" t="s">
        <v>853</v>
      </c>
      <c r="E324" s="20">
        <f t="array" ref="E324">INDEX('БД КО'!$H$2:$J$46,MATCH('БД КО'!$D324,'БД КО'!$H$2:$H$46,0),2)</f>
        <v>4</v>
      </c>
      <c r="F324" s="21">
        <f t="array" ref="F324">INDEX('БД КО'!$H$2:$J$46,MATCH('БД КО'!$E324,'БД КО'!$I$2:$I$46,0),3)</f>
        <v>3500</v>
      </c>
    </row>
    <row r="325" spans="2:6" ht="15.75" customHeight="1" x14ac:dyDescent="0.25">
      <c r="B325" s="28">
        <v>53700</v>
      </c>
      <c r="C325" s="29" t="s">
        <v>989</v>
      </c>
      <c r="D325" s="29" t="s">
        <v>853</v>
      </c>
      <c r="E325" s="20">
        <f t="array" ref="E325">INDEX('БД КО'!$H$2:$J$46,MATCH('БД КО'!$D325,'БД КО'!$H$2:$H$46,0),2)</f>
        <v>4</v>
      </c>
      <c r="F325" s="21">
        <f t="array" ref="F325">INDEX('БД КО'!$H$2:$J$46,MATCH('БД КО'!$E325,'БД КО'!$I$2:$I$46,0),3)</f>
        <v>3500</v>
      </c>
    </row>
    <row r="326" spans="2:6" ht="15.75" customHeight="1" x14ac:dyDescent="0.25">
      <c r="B326" s="19">
        <v>53701</v>
      </c>
      <c r="C326" s="20" t="s">
        <v>990</v>
      </c>
      <c r="D326" s="29" t="s">
        <v>853</v>
      </c>
      <c r="E326" s="20">
        <f t="array" ref="E326">INDEX('БД КО'!$H$2:$J$46,MATCH('БД КО'!$D326,'БД КО'!$H$2:$H$46,0),2)</f>
        <v>4</v>
      </c>
      <c r="F326" s="21">
        <f t="array" ref="F326">INDEX('БД КО'!$H$2:$J$46,MATCH('БД КО'!$E326,'БД КО'!$I$2:$I$46,0),3)</f>
        <v>3500</v>
      </c>
    </row>
    <row r="327" spans="2:6" ht="15.75" customHeight="1" x14ac:dyDescent="0.25">
      <c r="B327" s="19">
        <v>53707</v>
      </c>
      <c r="C327" s="20" t="s">
        <v>991</v>
      </c>
      <c r="D327" s="29" t="s">
        <v>853</v>
      </c>
      <c r="E327" s="20">
        <f t="array" ref="E327">INDEX('БД КО'!$H$2:$J$46,MATCH('БД КО'!$D327,'БД КО'!$H$2:$H$46,0),2)</f>
        <v>4</v>
      </c>
      <c r="F327" s="21">
        <f t="array" ref="F327">INDEX('БД КО'!$H$2:$J$46,MATCH('БД КО'!$E327,'БД КО'!$I$2:$I$46,0),3)</f>
        <v>3500</v>
      </c>
    </row>
    <row r="328" spans="2:6" ht="15.75" customHeight="1" x14ac:dyDescent="0.25">
      <c r="B328" s="28">
        <v>53714</v>
      </c>
      <c r="C328" s="29" t="s">
        <v>992</v>
      </c>
      <c r="D328" s="29" t="s">
        <v>853</v>
      </c>
      <c r="E328" s="20">
        <f t="array" ref="E328">INDEX('БД КО'!$H$2:$J$46,MATCH('БД КО'!$D328,'БД КО'!$H$2:$H$46,0),2)</f>
        <v>4</v>
      </c>
      <c r="F328" s="21">
        <f t="array" ref="F328">INDEX('БД КО'!$H$2:$J$46,MATCH('БД КО'!$E328,'БД КО'!$I$2:$I$46,0),3)</f>
        <v>3500</v>
      </c>
    </row>
    <row r="329" spans="2:6" ht="15.75" customHeight="1" x14ac:dyDescent="0.25">
      <c r="B329" s="19">
        <v>53715</v>
      </c>
      <c r="C329" s="20" t="s">
        <v>993</v>
      </c>
      <c r="D329" s="29" t="s">
        <v>853</v>
      </c>
      <c r="E329" s="20">
        <f t="array" ref="E329">INDEX('БД КО'!$H$2:$J$46,MATCH('БД КО'!$D329,'БД КО'!$H$2:$H$46,0),2)</f>
        <v>4</v>
      </c>
      <c r="F329" s="21">
        <f t="array" ref="F329">INDEX('БД КО'!$H$2:$J$46,MATCH('БД КО'!$E329,'БД КО'!$I$2:$I$46,0),3)</f>
        <v>3500</v>
      </c>
    </row>
    <row r="330" spans="2:6" ht="15.75" customHeight="1" x14ac:dyDescent="0.25">
      <c r="B330" s="19">
        <v>53719</v>
      </c>
      <c r="C330" s="20" t="s">
        <v>994</v>
      </c>
      <c r="D330" s="20" t="s">
        <v>853</v>
      </c>
      <c r="E330" s="20">
        <f t="array" ref="E330">INDEX('БД КО'!$H$2:$J$46,MATCH('БД КО'!$D330,'БД КО'!$H$2:$H$46,0),2)</f>
        <v>4</v>
      </c>
      <c r="F330" s="21">
        <f t="array" ref="F330">INDEX('БД КО'!$H$2:$J$46,MATCH('БД КО'!$E330,'БД КО'!$I$2:$I$46,0),3)</f>
        <v>3500</v>
      </c>
    </row>
    <row r="331" spans="2:6" ht="15.75" customHeight="1" x14ac:dyDescent="0.25">
      <c r="B331" s="34">
        <v>53724</v>
      </c>
      <c r="C331" s="33" t="s">
        <v>995</v>
      </c>
      <c r="D331" s="33" t="s">
        <v>853</v>
      </c>
      <c r="E331" s="24">
        <f t="array" ref="E331">INDEX('БД КО'!$H$2:$J$46,MATCH('БД КО'!$D331,'БД КО'!$H$2:$H$46,0),2)</f>
        <v>4</v>
      </c>
      <c r="F331" s="25">
        <f t="array" ref="F331">INDEX('БД КО'!$H$2:$J$46,MATCH('БД КО'!$E331,'БД КО'!$I$2:$I$46,0),3)</f>
        <v>3500</v>
      </c>
    </row>
    <row r="332" spans="2:6" ht="15.75" customHeight="1" x14ac:dyDescent="0.25">
      <c r="B332" s="34">
        <v>53725</v>
      </c>
      <c r="C332" s="35" t="s">
        <v>996</v>
      </c>
      <c r="D332" s="33" t="s">
        <v>853</v>
      </c>
      <c r="E332" s="24">
        <f t="array" ref="E332">INDEX('БД КО'!$H$2:$J$46,MATCH('БД КО'!$D332,'БД КО'!$H$2:$H$46,0),2)</f>
        <v>4</v>
      </c>
      <c r="F332" s="25">
        <f t="array" ref="F332">INDEX('БД КО'!$H$2:$J$46,MATCH('БД КО'!$E332,'БД КО'!$I$2:$I$46,0),3)</f>
        <v>3500</v>
      </c>
    </row>
    <row r="333" spans="2:6" ht="15.75" customHeight="1" x14ac:dyDescent="0.25">
      <c r="B333" s="34">
        <v>169</v>
      </c>
      <c r="C333" s="33"/>
      <c r="D333" s="33" t="s">
        <v>812</v>
      </c>
      <c r="E333" s="24">
        <f t="array" ref="E333">INDEX('БД КО'!$H$2:$J$46,MATCH('БД КО'!$D333,'БД КО'!$H$2:$H$46,0),2)</f>
        <v>4</v>
      </c>
      <c r="F333" s="25">
        <f t="array" ref="F333">INDEX('БД КО'!$H$2:$J$46,MATCH('БД КО'!$E333,'БД КО'!$I$2:$I$46,0),3)</f>
        <v>3500</v>
      </c>
    </row>
    <row r="334" spans="2:6" ht="15.75" customHeight="1" x14ac:dyDescent="0.25">
      <c r="B334" s="34">
        <v>7</v>
      </c>
      <c r="C334" s="33"/>
      <c r="D334" s="33" t="s">
        <v>812</v>
      </c>
      <c r="E334" s="24">
        <f t="array" ref="E334">INDEX('БД КО'!$H$2:$J$46,MATCH('БД КО'!$D334,'БД КО'!$H$2:$H$46,0),2)</f>
        <v>4</v>
      </c>
      <c r="F334" s="25">
        <f t="array" ref="F334">INDEX('БД КО'!$H$2:$J$46,MATCH('БД КО'!$E334,'БД КО'!$I$2:$I$46,0),3)</f>
        <v>3500</v>
      </c>
    </row>
    <row r="335" spans="2:6" ht="15.75" customHeight="1" x14ac:dyDescent="0.25">
      <c r="B335" s="34">
        <v>67</v>
      </c>
      <c r="C335" s="33"/>
      <c r="D335" s="33" t="s">
        <v>842</v>
      </c>
      <c r="E335" s="24">
        <f t="array" ref="E335">INDEX('БД КО'!$H$2:$J$46,MATCH('БД КО'!$D335,'БД КО'!$H$2:$H$46,0),2)</f>
        <v>4</v>
      </c>
      <c r="F335" s="25">
        <f t="array" ref="F335">INDEX('БД КО'!$H$2:$J$46,MATCH('БД КО'!$E335,'БД КО'!$I$2:$I$46,0),3)</f>
        <v>3500</v>
      </c>
    </row>
    <row r="336" spans="2:6" ht="15.75" customHeight="1" x14ac:dyDescent="0.25">
      <c r="B336" s="34">
        <v>199</v>
      </c>
      <c r="C336" s="33"/>
      <c r="D336" s="33" t="s">
        <v>812</v>
      </c>
      <c r="E336" s="24">
        <f t="array" ref="E336">INDEX('БД КО'!$H$2:$J$46,MATCH('БД КО'!$D336,'БД КО'!$H$2:$H$46,0),2)</f>
        <v>4</v>
      </c>
      <c r="F336" s="25">
        <f t="array" ref="F336">INDEX('БД КО'!$H$2:$J$46,MATCH('БД КО'!$E336,'БД КО'!$I$2:$I$46,0),3)</f>
        <v>3500</v>
      </c>
    </row>
    <row r="337" spans="2:6" ht="15.75" customHeight="1" x14ac:dyDescent="0.25">
      <c r="B337" s="34">
        <v>432</v>
      </c>
      <c r="C337" s="33"/>
      <c r="D337" s="33" t="s">
        <v>812</v>
      </c>
      <c r="E337" s="24">
        <f t="array" ref="E337">INDEX('БД КО'!$H$2:$J$46,MATCH('БД КО'!$D337,'БД КО'!$H$2:$H$46,0),2)</f>
        <v>4</v>
      </c>
      <c r="F337" s="25">
        <f t="array" ref="F337">INDEX('БД КО'!$H$2:$J$46,MATCH('БД КО'!$E337,'БД КО'!$I$2:$I$46,0),3)</f>
        <v>3500</v>
      </c>
    </row>
    <row r="338" spans="2:6" ht="15.75" customHeight="1" x14ac:dyDescent="0.25">
      <c r="B338" s="34">
        <v>439</v>
      </c>
      <c r="C338" s="33" t="s">
        <v>997</v>
      </c>
      <c r="D338" s="33" t="s">
        <v>812</v>
      </c>
      <c r="E338" s="24">
        <f t="array" ref="E338">INDEX('БД КО'!$H$2:$J$46,MATCH('БД КО'!$D338,'БД КО'!$H$2:$H$46,0),2)</f>
        <v>4</v>
      </c>
      <c r="F338" s="25">
        <f t="array" ref="F338">INDEX('БД КО'!$H$2:$J$46,MATCH('БД КО'!$E338,'БД КО'!$I$2:$I$46,0),3)</f>
        <v>3500</v>
      </c>
    </row>
  </sheetData>
  <pageMargins left="0.7" right="0.7" top="0.75" bottom="0.75" header="0" footer="0"/>
  <pageSetup orientation="landscape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Акт</vt:lpstr>
      <vt:lpstr>БД ТРТ</vt:lpstr>
      <vt:lpstr>БД КО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2006-09-16T00:00:00Z</dcterms:created>
  <dcterms:modified xsi:type="dcterms:W3CDTF">2020-10-24T22:48:30Z</dcterms:modified>
</cp:coreProperties>
</file>