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autoCompressPictures="0"/>
  <mc:AlternateContent xmlns:mc="http://schemas.openxmlformats.org/markup-compatibility/2006">
    <mc:Choice Requires="x15">
      <x15ac:absPath xmlns:x15ac="http://schemas.microsoft.com/office/spreadsheetml/2010/11/ac" url="D:\ЖЕНИНО!\2025-2026\ВЕКТОР_3 21.11\Портфоліо Фріланс хант\"/>
    </mc:Choice>
  </mc:AlternateContent>
  <bookViews>
    <workbookView xWindow="0" yWindow="0" windowWidth="16395" windowHeight="5640" tabRatio="751" firstSheet="1" activeTab="4"/>
  </bookViews>
  <sheets>
    <sheet name="Months" sheetId="15" state="hidden" r:id="rId1"/>
    <sheet name="Пам'ятка" sheetId="28" r:id="rId2"/>
    <sheet name="Бизнес план" sheetId="31" r:id="rId3"/>
    <sheet name="Loan Calculator" sheetId="26" state="hidden" r:id="rId4"/>
    <sheet name="План надходжень та витрат" sheetId="35" r:id="rId5"/>
    <sheet name="1 Actual Cash Flows" sheetId="32" state="hidden" r:id="rId6"/>
    <sheet name="Excel Tips" sheetId="30" state="hidden" r:id="rId7"/>
  </sheets>
  <externalReferences>
    <externalReference r:id="rId8"/>
  </externalReferences>
  <definedNames>
    <definedName name="Beginning_Balance" localSheetId="6">-FV('Excel Tips'!Interest_Rate/12,'Excel Tips'!Payment_Number-1,-'Excel Tips'!Monthly_Payment,'Excel Tips'!Loan_Amount)</definedName>
    <definedName name="Beginning_Balance" localSheetId="3">-FV('Loan Calculator'!Interest_Rate/12,'Loan Calculator'!Payment_Number-1,-'Loan Calculator'!Monthly_Payment,'Loan Calculator'!Loan_Amount)</definedName>
    <definedName name="Beginning_Balance" localSheetId="2">-FV(Interest_Rate/12,'Бизнес план'!Payment_Number-1,-'Бизнес план'!Monthly_Payment,Loan_Amount)</definedName>
    <definedName name="Beginning_Balance" localSheetId="1">-FV('Пам''ятка'!Interest_Rate/12,'Пам''ятка'!Payment_Number-1,-'Пам''ятка'!Monthly_Payment,'Пам''ятка'!Loan_Amount)</definedName>
    <definedName name="Beginning_Balance">-FV(Interest_Rate/12,Payment_Number-1,-Monthly_Payment,Loan_Amount)</definedName>
    <definedName name="ColumnTitle1" localSheetId="6">[1]!Loan[[#Headers],[No.]]</definedName>
    <definedName name="ColumnTitle1" localSheetId="3">Loan3[[#Headers],[No.]]</definedName>
    <definedName name="ColumnTitle1" localSheetId="2">#REF!</definedName>
    <definedName name="ColumnTitle1" localSheetId="1">[1]!Loan[[#Headers],[No.]]</definedName>
    <definedName name="ColumnTitle1">#REF!</definedName>
    <definedName name="Ending_Balance" localSheetId="6">-FV('Excel Tips'!Interest_Rate/12,'Excel Tips'!Payment_Number,-'Excel Tips'!Monthly_Payment,'Excel Tips'!Loan_Amount)</definedName>
    <definedName name="Ending_Balance" localSheetId="3">-FV('Loan Calculator'!Interest_Rate/12,'Loan Calculator'!Payment_Number,-'Loan Calculator'!Monthly_Payment,'Loan Calculator'!Loan_Amount)</definedName>
    <definedName name="Ending_Balance" localSheetId="2">-FV(Interest_Rate/12,'Бизнес план'!Payment_Number,-'Бизнес план'!Monthly_Payment,Loan_Amount)</definedName>
    <definedName name="Ending_Balance" localSheetId="1">-FV('Пам''ятка'!Interest_Rate/12,'Пам''ятка'!Payment_Number,-'Пам''ятка'!Monthly_Payment,'Пам''ятка'!Loan_Amount)</definedName>
    <definedName name="Ending_Balance">-FV(Interest_Rate/12,Payment_Number,-Monthly_Payment,Loan_Amount)</definedName>
    <definedName name="Full_Print" localSheetId="3">'Loan Calculator'!$A$4:$H$262</definedName>
    <definedName name="Full_Print">#REF!</definedName>
    <definedName name="Header_Row" localSheetId="6">ROW('[1]Loan Calculator'!$14:$14)</definedName>
    <definedName name="Header_Row" localSheetId="3">ROW('Loan Calculator'!$26:$26)</definedName>
    <definedName name="Header_Row" localSheetId="1">ROW('[1]Loan Calculator'!$14:$14)</definedName>
    <definedName name="Header_Row">ROW(#REF!)</definedName>
    <definedName name="Header_Row_Back" localSheetId="6">ROW('[1]Loan Calculator'!$14:$14)</definedName>
    <definedName name="Header_Row_Back" localSheetId="3">ROW('Loan Calculator'!$26:$26)</definedName>
    <definedName name="Header_Row_Back" localSheetId="1">ROW('[1]Loan Calculator'!$14:$14)</definedName>
    <definedName name="Header_Row_Back">ROW(#REF!)</definedName>
    <definedName name="Interest" localSheetId="6">-IPMT('Excel Tips'!Interest_Rate/12,'Excel Tips'!Payment_Number,'Excel Tips'!Number_of_Payments,'Excel Tips'!Loan_Amount)</definedName>
    <definedName name="Interest" localSheetId="3">-IPMT('Loan Calculator'!Interest_Rate/12,'Loan Calculator'!Payment_Number,'Loan Calculator'!Number_of_Payments,'Loan Calculator'!Loan_Amount)</definedName>
    <definedName name="Interest" localSheetId="2">-IPMT(Interest_Rate/12,'Бизнес план'!Payment_Number,Number_of_Payments,Loan_Amount)</definedName>
    <definedName name="Interest" localSheetId="1">-IPMT('Пам''ятка'!Interest_Rate/12,'Пам''ятка'!Payment_Number,'Пам''ятка'!Number_of_Payments,'Пам''ятка'!Loan_Amount)</definedName>
    <definedName name="Interest">-IPMT(Interest_Rate/12,Payment_Number,Number_of_Payments,Loan_Amount)</definedName>
    <definedName name="Interest_Rate" localSheetId="6">'[1]Loan Calculator'!$E$6</definedName>
    <definedName name="Interest_Rate" localSheetId="3">'Loan Calculator'!$E$18</definedName>
    <definedName name="Interest_Rate" localSheetId="1">'[1]Loan Calculator'!$E$6</definedName>
    <definedName name="Interest_Rate">#REF!</definedName>
    <definedName name="Last_Row" localSheetId="6">IF('Excel Tips'!Values_Entered,'Excel Tips'!Header_Row+'Excel Tips'!Number_of_Payments,'Excel Tips'!Header_Row)</definedName>
    <definedName name="Last_Row" localSheetId="3">IF('Loan Calculator'!Values_Entered,'Loan Calculator'!Header_Row+'Loan Calculator'!Number_of_Payments,'Loan Calculator'!Header_Row)</definedName>
    <definedName name="Last_Row" localSheetId="2">IF('Бизнес план'!Values_Entered,Header_Row+Number_of_Payments,Header_Row)</definedName>
    <definedName name="Last_Row" localSheetId="1">IF('Пам''ятка'!Values_Entered,'Пам''ятка'!Header_Row+'Пам''ятка'!Number_of_Payments,'Пам''ятка'!Header_Row)</definedName>
    <definedName name="Last_Row">IF(Values_Entered,Header_Row+Number_of_Payments,Header_Row)</definedName>
    <definedName name="Loan_Amount" localSheetId="6">'[1]Loan Calculator'!$E$5</definedName>
    <definedName name="Loan_Amount" localSheetId="3">'Loan Calculator'!$E$17</definedName>
    <definedName name="Loan_Amount" localSheetId="1">'[1]Loan Calculator'!$E$5</definedName>
    <definedName name="Loan_Amount">#REF!</definedName>
    <definedName name="Loan_Not_Paid" localSheetId="6">IF('Excel Tips'!Payment_Number&lt;='Excel Tips'!Number_of_Payments,1,0)</definedName>
    <definedName name="Loan_Not_Paid" localSheetId="3">IF('Loan Calculator'!Payment_Number&lt;='Loan Calculator'!Number_of_Payments,1,0)</definedName>
    <definedName name="Loan_Not_Paid" localSheetId="2">IF('Бизнес план'!Payment_Number&lt;=Number_of_Payments,1,0)</definedName>
    <definedName name="Loan_Not_Paid" localSheetId="1">IF('Пам''ятка'!Payment_Number&lt;='Пам''ятка'!Number_of_Payments,1,0)</definedName>
    <definedName name="Loan_Not_Paid">IF(Payment_Number&lt;=Number_of_Payments,1,0)</definedName>
    <definedName name="Loan_Start" localSheetId="6">'[1]Loan Calculator'!$E$8</definedName>
    <definedName name="Loan_Start" localSheetId="3">'Loan Calculator'!$E$20</definedName>
    <definedName name="Loan_Start" localSheetId="1">'[1]Loan Calculator'!$E$8</definedName>
    <definedName name="Loan_Start">#REF!</definedName>
    <definedName name="Loan_Years" localSheetId="6">'[1]Loan Calculator'!$E$7</definedName>
    <definedName name="Loan_Years" localSheetId="3">'Loan Calculator'!$E$19</definedName>
    <definedName name="Loan_Years" localSheetId="1">'[1]Loan Calculator'!$E$7</definedName>
    <definedName name="Loan_Years">#REF!</definedName>
    <definedName name="Monthly_Payment" localSheetId="6">-PMT('Excel Tips'!Interest_Rate/12,'Excel Tips'!Number_of_Payments,'Excel Tips'!Loan_Amount)</definedName>
    <definedName name="Monthly_Payment" localSheetId="3">-PMT('Loan Calculator'!Interest_Rate/12,'Loan Calculator'!Number_of_Payments,'Loan Calculator'!Loan_Amount)</definedName>
    <definedName name="Monthly_Payment" localSheetId="2">-PMT(Interest_Rate/12,Number_of_Payments,Loan_Amount)</definedName>
    <definedName name="Monthly_Payment" localSheetId="1">-PMT('Пам''ятка'!Interest_Rate/12,'Пам''ятка'!Number_of_Payments,'Пам''ятка'!Loan_Amount)</definedName>
    <definedName name="Monthly_Payment">-PMT(Interest_Rate/12,Number_of_Payments,Loan_Amount)</definedName>
    <definedName name="Number_of_Payments" localSheetId="6">'[1]Loan Calculator'!$E$11</definedName>
    <definedName name="Number_of_Payments" localSheetId="3">'Loan Calculator'!$E$22</definedName>
    <definedName name="Number_of_Payments" localSheetId="1">'[1]Loan Calculator'!$E$11</definedName>
    <definedName name="Number_of_Payments">#REF!</definedName>
    <definedName name="Payment_Date" localSheetId="6">DATE(YEAR('Excel Tips'!Loan_Start),MONTH('Excel Tips'!Loan_Start)+'Excel Tips'!Payment_Number,DAY('Excel Tips'!Loan_Start))</definedName>
    <definedName name="Payment_Date" localSheetId="3">DATE(YEAR('Loan Calculator'!Loan_Start),MONTH('Loan Calculator'!Loan_Start)+'Loan Calculator'!Payment_Number,DAY('Loan Calculator'!Loan_Start))</definedName>
    <definedName name="Payment_Date" localSheetId="2">DATE(YEAR(Loan_Start),MONTH(Loan_Start)+'Бизнес план'!Payment_Number,DAY(Loan_Start))</definedName>
    <definedName name="Payment_Date" localSheetId="1">DATE(YEAR('Пам''ятка'!Loan_Start),MONTH('Пам''ятка'!Loan_Start)+'Пам''ятка'!Payment_Number,DAY('Пам''ятка'!Loan_Start))</definedName>
    <definedName name="Payment_Date">DATE(YEAR(Loan_Start),MONTH(Loan_Start)+Payment_Number,DAY(Loan_Start))</definedName>
    <definedName name="Payment_Number" localSheetId="6">ROW()-'Excel Tips'!Header_Row</definedName>
    <definedName name="Payment_Number" localSheetId="3">ROW()-'Loan Calculator'!Header_Row</definedName>
    <definedName name="Payment_Number" localSheetId="2">ROW()-Header_Row</definedName>
    <definedName name="Payment_Number" localSheetId="1">ROW()-'Пам''ятка'!Header_Row</definedName>
    <definedName name="Payment_Number">ROW()-Header_Row</definedName>
    <definedName name="Principal" localSheetId="6">-PPMT('Excel Tips'!Interest_Rate/12,'Excel Tips'!Payment_Number,'Excel Tips'!Number_of_Payments,'Excel Tips'!Loan_Amount)</definedName>
    <definedName name="Principal" localSheetId="3">-PPMT('Loan Calculator'!Interest_Rate/12,'Loan Calculator'!Payment_Number,'Loan Calculator'!Number_of_Payments,'Loan Calculator'!Loan_Amount)</definedName>
    <definedName name="Principal" localSheetId="2">-PPMT(Interest_Rate/12,'Бизнес план'!Payment_Number,Number_of_Payments,Loan_Amount)</definedName>
    <definedName name="Principal" localSheetId="1">-PPMT('Пам''ятка'!Interest_Rate/12,'Пам''ятка'!Payment_Number,'Пам''ятка'!Number_of_Payments,'Пам''ятка'!Loan_Amount)</definedName>
    <definedName name="Principal">-PPMT(Interest_Rate/12,Payment_Number,Number_of_Payments,Loan_Amount)</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6">'[1]Loan Calculator'!$E$13</definedName>
    <definedName name="Total_Cost" localSheetId="3">'Loan Calculator'!$E$24</definedName>
    <definedName name="Total_Cost" localSheetId="1">'[1]Loan Calculator'!$E$13</definedName>
    <definedName name="Total_Cost">#REF!</definedName>
    <definedName name="Total_Interest" localSheetId="3">'Loan Calculator'!$E$23</definedName>
    <definedName name="Total_Interest">#REF!</definedName>
    <definedName name="Values_Entered" localSheetId="6">IF('Excel Tips'!Loan_Amount*'Excel Tips'!Interest_Rate*'Excel Tips'!Loan_Years*'Excel Tips'!Loan_Start&gt;0,1,0)</definedName>
    <definedName name="Values_Entered" localSheetId="3">IF('Loan Calculator'!Loan_Amount*'Loan Calculator'!Interest_Rate*'Loan Calculator'!Loan_Years*'Loan Calculator'!Loan_Start&gt;0,1,0)</definedName>
    <definedName name="Values_Entered" localSheetId="2">IF(Loan_Amount*Interest_Rate*Loan_Years*Loan_Start&gt;0,1,0)</definedName>
    <definedName name="Values_Entered" localSheetId="1">IF('Пам''ятка'!Loan_Amount*'Пам''ятка'!Interest_Rate*'Пам''ятка'!Loan_Years*'Пам''ятка'!Loan_Start&gt;0,1,0)</definedName>
    <definedName name="Values_Entered">IF(Loan_Amount*Interest_Rate*Loan_Years*Loan_Start&gt;0,1,0)</definedName>
    <definedName name="_xlnm.Print_Titles" localSheetId="3">'Loan Calculator'!$26:$26</definedName>
    <definedName name="_xlnm.Print_Area" localSheetId="5">'1 Actual Cash Flows'!$A$1:$L$56</definedName>
    <definedName name="_xlnm.Print_Area" localSheetId="6">'Excel Tips'!$A$1:$O$6</definedName>
    <definedName name="_xlnm.Print_Area" localSheetId="1">'Пам''ятка'!$A$1:$O$19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46" i="35" l="1"/>
  <c r="O46" i="35"/>
  <c r="P46" i="35"/>
  <c r="M46" i="35"/>
  <c r="J46" i="35"/>
  <c r="K46" i="35"/>
  <c r="L46" i="35"/>
  <c r="I46" i="35"/>
  <c r="F46" i="35"/>
  <c r="G46" i="35"/>
  <c r="H46" i="35"/>
  <c r="E46" i="35"/>
  <c r="N48" i="35" l="1"/>
  <c r="N51" i="35" s="1"/>
  <c r="O48" i="35"/>
  <c r="O51" i="35" s="1"/>
  <c r="P48" i="35"/>
  <c r="P51" i="35" s="1"/>
  <c r="M48" i="35"/>
  <c r="M51" i="35" s="1"/>
  <c r="F48" i="35"/>
  <c r="F51" i="35" s="1"/>
  <c r="G48" i="35"/>
  <c r="G51" i="35" s="1"/>
  <c r="H48" i="35"/>
  <c r="H51" i="35" s="1"/>
  <c r="E48" i="35"/>
  <c r="E51" i="35" s="1"/>
  <c r="J48" i="35"/>
  <c r="J51" i="35" s="1"/>
  <c r="K48" i="35"/>
  <c r="K51" i="35" s="1"/>
  <c r="L48" i="35"/>
  <c r="L51" i="35" s="1"/>
  <c r="I48" i="35"/>
  <c r="I51" i="35" s="1"/>
  <c r="E82" i="31" l="1"/>
  <c r="E5" i="30" l="1"/>
  <c r="E4" i="30"/>
  <c r="E3" i="30"/>
  <c r="J43" i="32"/>
  <c r="J45" i="32" s="1"/>
  <c r="F43" i="32"/>
  <c r="E43" i="32"/>
  <c r="D43" i="32"/>
  <c r="K42" i="32"/>
  <c r="K41" i="32"/>
  <c r="K40" i="32"/>
  <c r="K39" i="32"/>
  <c r="K38" i="32"/>
  <c r="J37" i="32"/>
  <c r="I37" i="32"/>
  <c r="I43" i="32" s="1"/>
  <c r="H37" i="32"/>
  <c r="H43" i="32" s="1"/>
  <c r="G37" i="32"/>
  <c r="G43" i="32" s="1"/>
  <c r="F37" i="32"/>
  <c r="K36" i="32"/>
  <c r="K35" i="32"/>
  <c r="K34" i="32"/>
  <c r="K33" i="32"/>
  <c r="K32" i="32"/>
  <c r="K31" i="32"/>
  <c r="K30" i="32"/>
  <c r="K29" i="32"/>
  <c r="K28" i="32"/>
  <c r="K27" i="32"/>
  <c r="K26" i="32"/>
  <c r="K25" i="32"/>
  <c r="K24" i="32"/>
  <c r="K23" i="32"/>
  <c r="J19" i="32"/>
  <c r="I19" i="32"/>
  <c r="H19" i="32"/>
  <c r="H45" i="32" s="1"/>
  <c r="G19" i="32"/>
  <c r="F19" i="32"/>
  <c r="E19" i="32"/>
  <c r="E45" i="32" s="1"/>
  <c r="D19" i="32"/>
  <c r="D45" i="32" s="1"/>
  <c r="D49" i="32" s="1"/>
  <c r="E47" i="32" s="1"/>
  <c r="K18" i="32"/>
  <c r="K17" i="32"/>
  <c r="K16" i="32"/>
  <c r="K15" i="32"/>
  <c r="K14" i="32"/>
  <c r="K13" i="32"/>
  <c r="D52" i="35"/>
  <c r="Q51" i="35"/>
  <c r="Q50" i="35"/>
  <c r="E49" i="35"/>
  <c r="Q48" i="35"/>
  <c r="Q47" i="35"/>
  <c r="Q46" i="35"/>
  <c r="P45" i="35"/>
  <c r="O45" i="35"/>
  <c r="N45" i="35"/>
  <c r="M45" i="35"/>
  <c r="L45" i="35"/>
  <c r="K45" i="35"/>
  <c r="J45" i="35"/>
  <c r="I45" i="35"/>
  <c r="H45" i="35"/>
  <c r="G45" i="35"/>
  <c r="F45" i="35"/>
  <c r="E45" i="35"/>
  <c r="Q44" i="35"/>
  <c r="Q43" i="35"/>
  <c r="Q42" i="35"/>
  <c r="Q41" i="35"/>
  <c r="Q40" i="35"/>
  <c r="Q39" i="35"/>
  <c r="Q38" i="35"/>
  <c r="Q37" i="35"/>
  <c r="Q36" i="35"/>
  <c r="Q35" i="35"/>
  <c r="Q34" i="35"/>
  <c r="Q33" i="35"/>
  <c r="P32" i="35"/>
  <c r="P52" i="35" s="1"/>
  <c r="O32" i="35"/>
  <c r="O52" i="35" s="1"/>
  <c r="N32" i="35"/>
  <c r="N52" i="35" s="1"/>
  <c r="M32" i="35"/>
  <c r="L32" i="35"/>
  <c r="L52" i="35" s="1"/>
  <c r="K32" i="35"/>
  <c r="K52" i="35" s="1"/>
  <c r="J32" i="35"/>
  <c r="I32" i="35"/>
  <c r="H32" i="35"/>
  <c r="G32" i="35"/>
  <c r="G52" i="35" s="1"/>
  <c r="F32" i="35"/>
  <c r="F52" i="35" s="1"/>
  <c r="E32" i="35"/>
  <c r="E52" i="35" s="1"/>
  <c r="E30" i="35"/>
  <c r="O27" i="35"/>
  <c r="N27" i="35"/>
  <c r="M27" i="35"/>
  <c r="L27" i="35"/>
  <c r="K27" i="35"/>
  <c r="J27" i="35"/>
  <c r="I27" i="35"/>
  <c r="H27" i="35"/>
  <c r="G27" i="35"/>
  <c r="F27" i="35"/>
  <c r="E27" i="35"/>
  <c r="Q26" i="35"/>
  <c r="Q25" i="35"/>
  <c r="Q24" i="35"/>
  <c r="Q23" i="35"/>
  <c r="Q22" i="35"/>
  <c r="Q21" i="35"/>
  <c r="Q20" i="35"/>
  <c r="Q19" i="35"/>
  <c r="Q18" i="35"/>
  <c r="P17" i="35"/>
  <c r="P27" i="35" s="1"/>
  <c r="D17" i="35"/>
  <c r="D27" i="35" s="1"/>
  <c r="D16" i="35"/>
  <c r="C16" i="35"/>
  <c r="E22" i="26"/>
  <c r="B135" i="26" s="1"/>
  <c r="G21" i="26"/>
  <c r="B20" i="26"/>
  <c r="G19" i="26"/>
  <c r="D60" i="35" a="1"/>
  <c r="J52" i="35" l="1"/>
  <c r="D60" i="35"/>
  <c r="F31" i="26"/>
  <c r="B91" i="26"/>
  <c r="B27" i="26"/>
  <c r="H33" i="26"/>
  <c r="E38" i="26"/>
  <c r="B43" i="26"/>
  <c r="F47" i="26"/>
  <c r="C52" i="26"/>
  <c r="G56" i="26"/>
  <c r="D61" i="26"/>
  <c r="H65" i="26"/>
  <c r="E70" i="26"/>
  <c r="D77" i="26"/>
  <c r="F79" i="26"/>
  <c r="E86" i="26"/>
  <c r="D93" i="26"/>
  <c r="H97" i="26"/>
  <c r="E102" i="26"/>
  <c r="G104" i="26"/>
  <c r="C112" i="26"/>
  <c r="D121" i="26"/>
  <c r="E130" i="26"/>
  <c r="F27" i="26"/>
  <c r="H29" i="26"/>
  <c r="C32" i="26"/>
  <c r="E34" i="26"/>
  <c r="G36" i="26"/>
  <c r="B39" i="26"/>
  <c r="D41" i="26"/>
  <c r="F43" i="26"/>
  <c r="H45" i="26"/>
  <c r="C48" i="26"/>
  <c r="E50" i="26"/>
  <c r="G52" i="26"/>
  <c r="B55" i="26"/>
  <c r="D57" i="26"/>
  <c r="F59" i="26"/>
  <c r="H61" i="26"/>
  <c r="C64" i="26"/>
  <c r="E66" i="26"/>
  <c r="G68" i="26"/>
  <c r="B71" i="26"/>
  <c r="D73" i="26"/>
  <c r="F75" i="26"/>
  <c r="H77" i="26"/>
  <c r="C80" i="26"/>
  <c r="E82" i="26"/>
  <c r="G84" i="26"/>
  <c r="B87" i="26"/>
  <c r="D89" i="26"/>
  <c r="F91" i="26"/>
  <c r="H93" i="26"/>
  <c r="C96" i="26"/>
  <c r="E98" i="26"/>
  <c r="G100" i="26"/>
  <c r="B103" i="26"/>
  <c r="D105" i="26"/>
  <c r="F107" i="26"/>
  <c r="E114" i="26"/>
  <c r="F123" i="26"/>
  <c r="G132" i="26"/>
  <c r="D29" i="26"/>
  <c r="C36" i="26"/>
  <c r="G40" i="26"/>
  <c r="D45" i="26"/>
  <c r="H49" i="26"/>
  <c r="E54" i="26"/>
  <c r="B59" i="26"/>
  <c r="F63" i="26"/>
  <c r="C68" i="26"/>
  <c r="G72" i="26"/>
  <c r="B75" i="26"/>
  <c r="H81" i="26"/>
  <c r="C84" i="26"/>
  <c r="G88" i="26"/>
  <c r="F95" i="26"/>
  <c r="C100" i="26"/>
  <c r="B107" i="26"/>
  <c r="C28" i="26"/>
  <c r="E30" i="26"/>
  <c r="G32" i="26"/>
  <c r="B35" i="26"/>
  <c r="D37" i="26"/>
  <c r="F39" i="26"/>
  <c r="H41" i="26"/>
  <c r="C44" i="26"/>
  <c r="E46" i="26"/>
  <c r="G48" i="26"/>
  <c r="B51" i="26"/>
  <c r="D53" i="26"/>
  <c r="F55" i="26"/>
  <c r="H57" i="26"/>
  <c r="C60" i="26"/>
  <c r="E62" i="26"/>
  <c r="G64" i="26"/>
  <c r="B67" i="26"/>
  <c r="D69" i="26"/>
  <c r="F71" i="26"/>
  <c r="H73" i="26"/>
  <c r="C76" i="26"/>
  <c r="E78" i="26"/>
  <c r="G80" i="26"/>
  <c r="B83" i="26"/>
  <c r="D85" i="26"/>
  <c r="F87" i="26"/>
  <c r="H89" i="26"/>
  <c r="C92" i="26"/>
  <c r="E94" i="26"/>
  <c r="G96" i="26"/>
  <c r="B99" i="26"/>
  <c r="D101" i="26"/>
  <c r="F103" i="26"/>
  <c r="H105" i="26"/>
  <c r="E108" i="26"/>
  <c r="G116" i="26"/>
  <c r="H125" i="26"/>
  <c r="E262" i="26"/>
  <c r="H261" i="26"/>
  <c r="D261" i="26"/>
  <c r="G260" i="26"/>
  <c r="C260" i="26"/>
  <c r="F259" i="26"/>
  <c r="B259" i="26"/>
  <c r="E258" i="26"/>
  <c r="H257" i="26"/>
  <c r="D257" i="26"/>
  <c r="G256" i="26"/>
  <c r="C256" i="26"/>
  <c r="F255" i="26"/>
  <c r="B255" i="26"/>
  <c r="E254" i="26"/>
  <c r="H253" i="26"/>
  <c r="D253" i="26"/>
  <c r="G252" i="26"/>
  <c r="C252" i="26"/>
  <c r="F251" i="26"/>
  <c r="B251" i="26"/>
  <c r="E250" i="26"/>
  <c r="H249" i="26"/>
  <c r="D249" i="26"/>
  <c r="G248" i="26"/>
  <c r="C248" i="26"/>
  <c r="F247" i="26"/>
  <c r="B247" i="26"/>
  <c r="E246" i="26"/>
  <c r="H245" i="26"/>
  <c r="D245" i="26"/>
  <c r="G244" i="26"/>
  <c r="C244" i="26"/>
  <c r="F243" i="26"/>
  <c r="B243" i="26"/>
  <c r="E242" i="26"/>
  <c r="H241" i="26"/>
  <c r="D241" i="26"/>
  <c r="G240" i="26"/>
  <c r="C240" i="26"/>
  <c r="F239" i="26"/>
  <c r="B239" i="26"/>
  <c r="E238" i="26"/>
  <c r="H237" i="26"/>
  <c r="D237" i="26"/>
  <c r="G236" i="26"/>
  <c r="C236" i="26"/>
  <c r="F235" i="26"/>
  <c r="B235" i="26"/>
  <c r="E234" i="26"/>
  <c r="H233" i="26"/>
  <c r="D233" i="26"/>
  <c r="G232" i="26"/>
  <c r="C232" i="26"/>
  <c r="F231" i="26"/>
  <c r="B231" i="26"/>
  <c r="E230" i="26"/>
  <c r="H229" i="26"/>
  <c r="D229" i="26"/>
  <c r="G228" i="26"/>
  <c r="C228" i="26"/>
  <c r="F227" i="26"/>
  <c r="B227" i="26"/>
  <c r="E226" i="26"/>
  <c r="H225" i="26"/>
  <c r="D225" i="26"/>
  <c r="G224" i="26"/>
  <c r="C224" i="26"/>
  <c r="F223" i="26"/>
  <c r="B223" i="26"/>
  <c r="E222" i="26"/>
  <c r="H221" i="26"/>
  <c r="D221" i="26"/>
  <c r="G220" i="26"/>
  <c r="C220" i="26"/>
  <c r="F219" i="26"/>
  <c r="B219" i="26"/>
  <c r="H262" i="26"/>
  <c r="G262" i="26"/>
  <c r="C262" i="26"/>
  <c r="F261" i="26"/>
  <c r="B261" i="26"/>
  <c r="E260" i="26"/>
  <c r="H259" i="26"/>
  <c r="D259" i="26"/>
  <c r="G258" i="26"/>
  <c r="C258" i="26"/>
  <c r="F257" i="26"/>
  <c r="B257" i="26"/>
  <c r="E256" i="26"/>
  <c r="H255" i="26"/>
  <c r="D255" i="26"/>
  <c r="G254" i="26"/>
  <c r="C254" i="26"/>
  <c r="F253" i="26"/>
  <c r="B253" i="26"/>
  <c r="E252" i="26"/>
  <c r="H251" i="26"/>
  <c r="D251" i="26"/>
  <c r="G250" i="26"/>
  <c r="C250" i="26"/>
  <c r="F249" i="26"/>
  <c r="B249" i="26"/>
  <c r="E248" i="26"/>
  <c r="H247" i="26"/>
  <c r="D247" i="26"/>
  <c r="G246" i="26"/>
  <c r="C246" i="26"/>
  <c r="F245" i="26"/>
  <c r="B245" i="26"/>
  <c r="E244" i="26"/>
  <c r="H243" i="26"/>
  <c r="D243" i="26"/>
  <c r="G242" i="26"/>
  <c r="C242" i="26"/>
  <c r="F241" i="26"/>
  <c r="B241" i="26"/>
  <c r="E240" i="26"/>
  <c r="H239" i="26"/>
  <c r="D239" i="26"/>
  <c r="G238" i="26"/>
  <c r="C238" i="26"/>
  <c r="F237" i="26"/>
  <c r="B237" i="26"/>
  <c r="E236" i="26"/>
  <c r="H235" i="26"/>
  <c r="D235" i="26"/>
  <c r="G234" i="26"/>
  <c r="C234" i="26"/>
  <c r="F233" i="26"/>
  <c r="B233" i="26"/>
  <c r="E232" i="26"/>
  <c r="H231" i="26"/>
  <c r="D231" i="26"/>
  <c r="G230" i="26"/>
  <c r="C230" i="26"/>
  <c r="F229" i="26"/>
  <c r="B229" i="26"/>
  <c r="E228" i="26"/>
  <c r="H227" i="26"/>
  <c r="D227" i="26"/>
  <c r="G226" i="26"/>
  <c r="C226" i="26"/>
  <c r="F225" i="26"/>
  <c r="B225" i="26"/>
  <c r="E224" i="26"/>
  <c r="H223" i="26"/>
  <c r="D223" i="26"/>
  <c r="G222" i="26"/>
  <c r="C222" i="26"/>
  <c r="F221" i="26"/>
  <c r="B221" i="26"/>
  <c r="E220" i="26"/>
  <c r="H219" i="26"/>
  <c r="D219" i="26"/>
  <c r="F262" i="26"/>
  <c r="B262" i="26"/>
  <c r="E261" i="26"/>
  <c r="H260" i="26"/>
  <c r="D260" i="26"/>
  <c r="G259" i="26"/>
  <c r="C259" i="26"/>
  <c r="F258" i="26"/>
  <c r="B258" i="26"/>
  <c r="E257" i="26"/>
  <c r="H256" i="26"/>
  <c r="D256" i="26"/>
  <c r="G255" i="26"/>
  <c r="C255" i="26"/>
  <c r="F254" i="26"/>
  <c r="B254" i="26"/>
  <c r="E253" i="26"/>
  <c r="H252" i="26"/>
  <c r="D252" i="26"/>
  <c r="G251" i="26"/>
  <c r="C251" i="26"/>
  <c r="F250" i="26"/>
  <c r="B250" i="26"/>
  <c r="E249" i="26"/>
  <c r="H248" i="26"/>
  <c r="D248" i="26"/>
  <c r="G247" i="26"/>
  <c r="C247" i="26"/>
  <c r="F246" i="26"/>
  <c r="B246" i="26"/>
  <c r="E245" i="26"/>
  <c r="H244" i="26"/>
  <c r="D244" i="26"/>
  <c r="G243" i="26"/>
  <c r="C243" i="26"/>
  <c r="F242" i="26"/>
  <c r="B242" i="26"/>
  <c r="E241" i="26"/>
  <c r="H240" i="26"/>
  <c r="D240" i="26"/>
  <c r="G239" i="26"/>
  <c r="C239" i="26"/>
  <c r="F238" i="26"/>
  <c r="B238" i="26"/>
  <c r="E237" i="26"/>
  <c r="H236" i="26"/>
  <c r="D236" i="26"/>
  <c r="G235" i="26"/>
  <c r="C235" i="26"/>
  <c r="F234" i="26"/>
  <c r="B234" i="26"/>
  <c r="E233" i="26"/>
  <c r="H232" i="26"/>
  <c r="D232" i="26"/>
  <c r="G231" i="26"/>
  <c r="C231" i="26"/>
  <c r="F230" i="26"/>
  <c r="B230" i="26"/>
  <c r="E229" i="26"/>
  <c r="H228" i="26"/>
  <c r="D228" i="26"/>
  <c r="G227" i="26"/>
  <c r="C227" i="26"/>
  <c r="F226" i="26"/>
  <c r="B226" i="26"/>
  <c r="E225" i="26"/>
  <c r="H224" i="26"/>
  <c r="D224" i="26"/>
  <c r="G223" i="26"/>
  <c r="C223" i="26"/>
  <c r="F222" i="26"/>
  <c r="B222" i="26"/>
  <c r="E221" i="26"/>
  <c r="H220" i="26"/>
  <c r="D220" i="26"/>
  <c r="G219" i="26"/>
  <c r="D262" i="26"/>
  <c r="B260" i="26"/>
  <c r="G257" i="26"/>
  <c r="E255" i="26"/>
  <c r="C253" i="26"/>
  <c r="H250" i="26"/>
  <c r="F248" i="26"/>
  <c r="D246" i="26"/>
  <c r="B244" i="26"/>
  <c r="G241" i="26"/>
  <c r="E239" i="26"/>
  <c r="C237" i="26"/>
  <c r="H234" i="26"/>
  <c r="F232" i="26"/>
  <c r="D230" i="26"/>
  <c r="B228" i="26"/>
  <c r="G225" i="26"/>
  <c r="E223" i="26"/>
  <c r="C221" i="26"/>
  <c r="C219" i="26"/>
  <c r="E218" i="26"/>
  <c r="H217" i="26"/>
  <c r="D217" i="26"/>
  <c r="G216" i="26"/>
  <c r="C216" i="26"/>
  <c r="F215" i="26"/>
  <c r="B215" i="26"/>
  <c r="E214" i="26"/>
  <c r="H213" i="26"/>
  <c r="D213" i="26"/>
  <c r="G212" i="26"/>
  <c r="C212" i="26"/>
  <c r="F211" i="26"/>
  <c r="B211" i="26"/>
  <c r="E210" i="26"/>
  <c r="H209" i="26"/>
  <c r="D209" i="26"/>
  <c r="G208" i="26"/>
  <c r="C208" i="26"/>
  <c r="F207" i="26"/>
  <c r="B207" i="26"/>
  <c r="E206" i="26"/>
  <c r="H205" i="26"/>
  <c r="D205" i="26"/>
  <c r="G204" i="26"/>
  <c r="C204" i="26"/>
  <c r="F203" i="26"/>
  <c r="B203" i="26"/>
  <c r="E202" i="26"/>
  <c r="H201" i="26"/>
  <c r="D201" i="26"/>
  <c r="G200" i="26"/>
  <c r="C200" i="26"/>
  <c r="F199" i="26"/>
  <c r="B199" i="26"/>
  <c r="E198" i="26"/>
  <c r="H197" i="26"/>
  <c r="D197" i="26"/>
  <c r="G196" i="26"/>
  <c r="C196" i="26"/>
  <c r="F195" i="26"/>
  <c r="B195" i="26"/>
  <c r="E194" i="26"/>
  <c r="H193" i="26"/>
  <c r="D193" i="26"/>
  <c r="G192" i="26"/>
  <c r="C192" i="26"/>
  <c r="F191" i="26"/>
  <c r="B191" i="26"/>
  <c r="E190" i="26"/>
  <c r="H189" i="26"/>
  <c r="D189" i="26"/>
  <c r="G188" i="26"/>
  <c r="C188" i="26"/>
  <c r="F187" i="26"/>
  <c r="B187" i="26"/>
  <c r="E186" i="26"/>
  <c r="H185" i="26"/>
  <c r="D185" i="26"/>
  <c r="G184" i="26"/>
  <c r="C184" i="26"/>
  <c r="F183" i="26"/>
  <c r="G261" i="26"/>
  <c r="E259" i="26"/>
  <c r="C257" i="26"/>
  <c r="H254" i="26"/>
  <c r="F252" i="26"/>
  <c r="D250" i="26"/>
  <c r="B248" i="26"/>
  <c r="G245" i="26"/>
  <c r="E243" i="26"/>
  <c r="C241" i="26"/>
  <c r="H238" i="26"/>
  <c r="F236" i="26"/>
  <c r="D234" i="26"/>
  <c r="B232" i="26"/>
  <c r="G229" i="26"/>
  <c r="E227" i="26"/>
  <c r="C225" i="26"/>
  <c r="H222" i="26"/>
  <c r="F220" i="26"/>
  <c r="H218" i="26"/>
  <c r="D218" i="26"/>
  <c r="G217" i="26"/>
  <c r="C217" i="26"/>
  <c r="F216" i="26"/>
  <c r="B216" i="26"/>
  <c r="E215" i="26"/>
  <c r="H214" i="26"/>
  <c r="D214" i="26"/>
  <c r="G213" i="26"/>
  <c r="C213" i="26"/>
  <c r="F212" i="26"/>
  <c r="B212" i="26"/>
  <c r="E211" i="26"/>
  <c r="H210" i="26"/>
  <c r="D210" i="26"/>
  <c r="G209" i="26"/>
  <c r="C209" i="26"/>
  <c r="F208" i="26"/>
  <c r="B208" i="26"/>
  <c r="E207" i="26"/>
  <c r="H206" i="26"/>
  <c r="D206" i="26"/>
  <c r="G205" i="26"/>
  <c r="C205" i="26"/>
  <c r="F204" i="26"/>
  <c r="B204" i="26"/>
  <c r="E203" i="26"/>
  <c r="H202" i="26"/>
  <c r="D202" i="26"/>
  <c r="G201" i="26"/>
  <c r="C201" i="26"/>
  <c r="F200" i="26"/>
  <c r="B200" i="26"/>
  <c r="E199" i="26"/>
  <c r="H198" i="26"/>
  <c r="D198" i="26"/>
  <c r="G197" i="26"/>
  <c r="C197" i="26"/>
  <c r="F196" i="26"/>
  <c r="B196" i="26"/>
  <c r="E195" i="26"/>
  <c r="H194" i="26"/>
  <c r="D194" i="26"/>
  <c r="G193" i="26"/>
  <c r="C193" i="26"/>
  <c r="F192" i="26"/>
  <c r="B192" i="26"/>
  <c r="E191" i="26"/>
  <c r="H190" i="26"/>
  <c r="D190" i="26"/>
  <c r="G189" i="26"/>
  <c r="C189" i="26"/>
  <c r="F188" i="26"/>
  <c r="B188" i="26"/>
  <c r="E187" i="26"/>
  <c r="H186" i="26"/>
  <c r="D186" i="26"/>
  <c r="G185" i="26"/>
  <c r="C185" i="26"/>
  <c r="F184" i="26"/>
  <c r="C261" i="26"/>
  <c r="H258" i="26"/>
  <c r="F256" i="26"/>
  <c r="D254" i="26"/>
  <c r="B252" i="26"/>
  <c r="G249" i="26"/>
  <c r="E247" i="26"/>
  <c r="C245" i="26"/>
  <c r="H242" i="26"/>
  <c r="F240" i="26"/>
  <c r="D238" i="26"/>
  <c r="B236" i="26"/>
  <c r="G233" i="26"/>
  <c r="E231" i="26"/>
  <c r="C229" i="26"/>
  <c r="H226" i="26"/>
  <c r="F224" i="26"/>
  <c r="D222" i="26"/>
  <c r="B220" i="26"/>
  <c r="G218" i="26"/>
  <c r="C218" i="26"/>
  <c r="F217" i="26"/>
  <c r="B217" i="26"/>
  <c r="E216" i="26"/>
  <c r="H215" i="26"/>
  <c r="D215" i="26"/>
  <c r="G214" i="26"/>
  <c r="C214" i="26"/>
  <c r="F213" i="26"/>
  <c r="B213" i="26"/>
  <c r="E212" i="26"/>
  <c r="H211" i="26"/>
  <c r="D211" i="26"/>
  <c r="G210" i="26"/>
  <c r="C210" i="26"/>
  <c r="F209" i="26"/>
  <c r="B209" i="26"/>
  <c r="E208" i="26"/>
  <c r="H207" i="26"/>
  <c r="D207" i="26"/>
  <c r="G206" i="26"/>
  <c r="C206" i="26"/>
  <c r="F205" i="26"/>
  <c r="B205" i="26"/>
  <c r="E204" i="26"/>
  <c r="H203" i="26"/>
  <c r="D203" i="26"/>
  <c r="G202" i="26"/>
  <c r="C202" i="26"/>
  <c r="F201" i="26"/>
  <c r="B201" i="26"/>
  <c r="E200" i="26"/>
  <c r="H199" i="26"/>
  <c r="D199" i="26"/>
  <c r="G198" i="26"/>
  <c r="C198" i="26"/>
  <c r="F197" i="26"/>
  <c r="B197" i="26"/>
  <c r="E196" i="26"/>
  <c r="H195" i="26"/>
  <c r="D195" i="26"/>
  <c r="G194" i="26"/>
  <c r="C194" i="26"/>
  <c r="F193" i="26"/>
  <c r="B193" i="26"/>
  <c r="E192" i="26"/>
  <c r="H191" i="26"/>
  <c r="D191" i="26"/>
  <c r="G190" i="26"/>
  <c r="C190" i="26"/>
  <c r="F189" i="26"/>
  <c r="B189" i="26"/>
  <c r="E188" i="26"/>
  <c r="H187" i="26"/>
  <c r="D187" i="26"/>
  <c r="G186" i="26"/>
  <c r="C186" i="26"/>
  <c r="F185" i="26"/>
  <c r="B185" i="26"/>
  <c r="E184" i="26"/>
  <c r="H183" i="26"/>
  <c r="D183" i="26"/>
  <c r="G182" i="26"/>
  <c r="C182" i="26"/>
  <c r="F260" i="26"/>
  <c r="E251" i="26"/>
  <c r="D242" i="26"/>
  <c r="C233" i="26"/>
  <c r="B224" i="26"/>
  <c r="B218" i="26"/>
  <c r="G215" i="26"/>
  <c r="E213" i="26"/>
  <c r="C211" i="26"/>
  <c r="H208" i="26"/>
  <c r="F206" i="26"/>
  <c r="D204" i="26"/>
  <c r="B202" i="26"/>
  <c r="G199" i="26"/>
  <c r="E197" i="26"/>
  <c r="C195" i="26"/>
  <c r="H192" i="26"/>
  <c r="F190" i="26"/>
  <c r="D188" i="26"/>
  <c r="B186" i="26"/>
  <c r="B184" i="26"/>
  <c r="B183" i="26"/>
  <c r="D182" i="26"/>
  <c r="F181" i="26"/>
  <c r="B181" i="26"/>
  <c r="E180" i="26"/>
  <c r="H179" i="26"/>
  <c r="D179" i="26"/>
  <c r="G178" i="26"/>
  <c r="C178" i="26"/>
  <c r="F177" i="26"/>
  <c r="B177" i="26"/>
  <c r="E176" i="26"/>
  <c r="H175" i="26"/>
  <c r="D175" i="26"/>
  <c r="G174" i="26"/>
  <c r="C174" i="26"/>
  <c r="F173" i="26"/>
  <c r="B173" i="26"/>
  <c r="E172" i="26"/>
  <c r="H171" i="26"/>
  <c r="D171" i="26"/>
  <c r="G170" i="26"/>
  <c r="C170" i="26"/>
  <c r="F169" i="26"/>
  <c r="B169" i="26"/>
  <c r="E168" i="26"/>
  <c r="H167" i="26"/>
  <c r="D167" i="26"/>
  <c r="G166" i="26"/>
  <c r="C166" i="26"/>
  <c r="F165" i="26"/>
  <c r="B165" i="26"/>
  <c r="E164" i="26"/>
  <c r="H163" i="26"/>
  <c r="D163" i="26"/>
  <c r="G162" i="26"/>
  <c r="C162" i="26"/>
  <c r="F161" i="26"/>
  <c r="B161" i="26"/>
  <c r="E160" i="26"/>
  <c r="H159" i="26"/>
  <c r="D159" i="26"/>
  <c r="G158" i="26"/>
  <c r="C158" i="26"/>
  <c r="F157" i="26"/>
  <c r="B157" i="26"/>
  <c r="E156" i="26"/>
  <c r="H155" i="26"/>
  <c r="D155" i="26"/>
  <c r="G154" i="26"/>
  <c r="C154" i="26"/>
  <c r="F153" i="26"/>
  <c r="B153" i="26"/>
  <c r="E152" i="26"/>
  <c r="H151" i="26"/>
  <c r="D151" i="26"/>
  <c r="G150" i="26"/>
  <c r="C150" i="26"/>
  <c r="F149" i="26"/>
  <c r="B149" i="26"/>
  <c r="E148" i="26"/>
  <c r="H147" i="26"/>
  <c r="D147" i="26"/>
  <c r="G146" i="26"/>
  <c r="D258" i="26"/>
  <c r="C249" i="26"/>
  <c r="B240" i="26"/>
  <c r="H230" i="26"/>
  <c r="G221" i="26"/>
  <c r="E217" i="26"/>
  <c r="C215" i="26"/>
  <c r="H212" i="26"/>
  <c r="F210" i="26"/>
  <c r="D208" i="26"/>
  <c r="B206" i="26"/>
  <c r="G203" i="26"/>
  <c r="E201" i="26"/>
  <c r="C199" i="26"/>
  <c r="H196" i="26"/>
  <c r="F194" i="26"/>
  <c r="D192" i="26"/>
  <c r="B190" i="26"/>
  <c r="G187" i="26"/>
  <c r="E185" i="26"/>
  <c r="G183" i="26"/>
  <c r="H182" i="26"/>
  <c r="B182" i="26"/>
  <c r="E181" i="26"/>
  <c r="H180" i="26"/>
  <c r="D180" i="26"/>
  <c r="G179" i="26"/>
  <c r="C179" i="26"/>
  <c r="F178" i="26"/>
  <c r="B178" i="26"/>
  <c r="E177" i="26"/>
  <c r="H176" i="26"/>
  <c r="D176" i="26"/>
  <c r="G175" i="26"/>
  <c r="C175" i="26"/>
  <c r="F174" i="26"/>
  <c r="B174" i="26"/>
  <c r="E173" i="26"/>
  <c r="H172" i="26"/>
  <c r="D172" i="26"/>
  <c r="G171" i="26"/>
  <c r="C171" i="26"/>
  <c r="F170" i="26"/>
  <c r="B170" i="26"/>
  <c r="E169" i="26"/>
  <c r="H168" i="26"/>
  <c r="D168" i="26"/>
  <c r="G167" i="26"/>
  <c r="C167" i="26"/>
  <c r="F166" i="26"/>
  <c r="B166" i="26"/>
  <c r="E165" i="26"/>
  <c r="H164" i="26"/>
  <c r="D164" i="26"/>
  <c r="G163" i="26"/>
  <c r="C163" i="26"/>
  <c r="F162" i="26"/>
  <c r="B162" i="26"/>
  <c r="E161" i="26"/>
  <c r="H160" i="26"/>
  <c r="D160" i="26"/>
  <c r="G159" i="26"/>
  <c r="C159" i="26"/>
  <c r="F158" i="26"/>
  <c r="B158" i="26"/>
  <c r="E157" i="26"/>
  <c r="H156" i="26"/>
  <c r="D156" i="26"/>
  <c r="G155" i="26"/>
  <c r="C155" i="26"/>
  <c r="F154" i="26"/>
  <c r="B154" i="26"/>
  <c r="E153" i="26"/>
  <c r="H152" i="26"/>
  <c r="D152" i="26"/>
  <c r="G151" i="26"/>
  <c r="C151" i="26"/>
  <c r="F150" i="26"/>
  <c r="B150" i="26"/>
  <c r="E149" i="26"/>
  <c r="H148" i="26"/>
  <c r="D148" i="26"/>
  <c r="G147" i="26"/>
  <c r="C147" i="26"/>
  <c r="F146" i="26"/>
  <c r="B256" i="26"/>
  <c r="H246" i="26"/>
  <c r="G237" i="26"/>
  <c r="F228" i="26"/>
  <c r="E219" i="26"/>
  <c r="H216" i="26"/>
  <c r="F214" i="26"/>
  <c r="D212" i="26"/>
  <c r="B210" i="26"/>
  <c r="G207" i="26"/>
  <c r="E205" i="26"/>
  <c r="C203" i="26"/>
  <c r="H200" i="26"/>
  <c r="F198" i="26"/>
  <c r="D196" i="26"/>
  <c r="B194" i="26"/>
  <c r="G191" i="26"/>
  <c r="E189" i="26"/>
  <c r="C187" i="26"/>
  <c r="H184" i="26"/>
  <c r="E183" i="26"/>
  <c r="F182" i="26"/>
  <c r="H181" i="26"/>
  <c r="D181" i="26"/>
  <c r="G180" i="26"/>
  <c r="C180" i="26"/>
  <c r="F179" i="26"/>
  <c r="B179" i="26"/>
  <c r="E178" i="26"/>
  <c r="H177" i="26"/>
  <c r="D177" i="26"/>
  <c r="G176" i="26"/>
  <c r="C176" i="26"/>
  <c r="F175" i="26"/>
  <c r="B175" i="26"/>
  <c r="E174" i="26"/>
  <c r="H173" i="26"/>
  <c r="D173" i="26"/>
  <c r="G172" i="26"/>
  <c r="C172" i="26"/>
  <c r="F171" i="26"/>
  <c r="B171" i="26"/>
  <c r="E170" i="26"/>
  <c r="H169" i="26"/>
  <c r="D169" i="26"/>
  <c r="G168" i="26"/>
  <c r="C168" i="26"/>
  <c r="F167" i="26"/>
  <c r="B167" i="26"/>
  <c r="E166" i="26"/>
  <c r="H165" i="26"/>
  <c r="D165" i="26"/>
  <c r="G164" i="26"/>
  <c r="C164" i="26"/>
  <c r="F163" i="26"/>
  <c r="B163" i="26"/>
  <c r="E162" i="26"/>
  <c r="H161" i="26"/>
  <c r="D161" i="26"/>
  <c r="G160" i="26"/>
  <c r="C160" i="26"/>
  <c r="F159" i="26"/>
  <c r="B159" i="26"/>
  <c r="E158" i="26"/>
  <c r="H157" i="26"/>
  <c r="D157" i="26"/>
  <c r="G156" i="26"/>
  <c r="C156" i="26"/>
  <c r="F155" i="26"/>
  <c r="B155" i="26"/>
  <c r="E154" i="26"/>
  <c r="H153" i="26"/>
  <c r="D153" i="26"/>
  <c r="G152" i="26"/>
  <c r="C152" i="26"/>
  <c r="F151" i="26"/>
  <c r="B151" i="26"/>
  <c r="E150" i="26"/>
  <c r="H149" i="26"/>
  <c r="D149" i="26"/>
  <c r="G148" i="26"/>
  <c r="C148" i="26"/>
  <c r="F147" i="26"/>
  <c r="B147" i="26"/>
  <c r="E146" i="26"/>
  <c r="H145" i="26"/>
  <c r="D145" i="26"/>
  <c r="G144" i="26"/>
  <c r="C144" i="26"/>
  <c r="G253" i="26"/>
  <c r="F218" i="26"/>
  <c r="E209" i="26"/>
  <c r="D200" i="26"/>
  <c r="C191" i="26"/>
  <c r="C183" i="26"/>
  <c r="F180" i="26"/>
  <c r="D178" i="26"/>
  <c r="B176" i="26"/>
  <c r="G173" i="26"/>
  <c r="E171" i="26"/>
  <c r="C169" i="26"/>
  <c r="H166" i="26"/>
  <c r="F164" i="26"/>
  <c r="D162" i="26"/>
  <c r="B160" i="26"/>
  <c r="G157" i="26"/>
  <c r="E155" i="26"/>
  <c r="C153" i="26"/>
  <c r="H150" i="26"/>
  <c r="F148" i="26"/>
  <c r="D146" i="26"/>
  <c r="F145" i="26"/>
  <c r="H144" i="26"/>
  <c r="B144" i="26"/>
  <c r="E143" i="26"/>
  <c r="H142" i="26"/>
  <c r="D142" i="26"/>
  <c r="G141" i="26"/>
  <c r="C141" i="26"/>
  <c r="F140" i="26"/>
  <c r="B140" i="26"/>
  <c r="E139" i="26"/>
  <c r="H138" i="26"/>
  <c r="D138" i="26"/>
  <c r="G137" i="26"/>
  <c r="C137" i="26"/>
  <c r="F136" i="26"/>
  <c r="B136" i="26"/>
  <c r="E135" i="26"/>
  <c r="H134" i="26"/>
  <c r="D134" i="26"/>
  <c r="G133" i="26"/>
  <c r="C133" i="26"/>
  <c r="F132" i="26"/>
  <c r="B132" i="26"/>
  <c r="E131" i="26"/>
  <c r="H130" i="26"/>
  <c r="D130" i="26"/>
  <c r="G129" i="26"/>
  <c r="C129" i="26"/>
  <c r="F128" i="26"/>
  <c r="B128" i="26"/>
  <c r="E127" i="26"/>
  <c r="H126" i="26"/>
  <c r="D126" i="26"/>
  <c r="G125" i="26"/>
  <c r="C125" i="26"/>
  <c r="F124" i="26"/>
  <c r="B124" i="26"/>
  <c r="E123" i="26"/>
  <c r="H122" i="26"/>
  <c r="D122" i="26"/>
  <c r="G121" i="26"/>
  <c r="C121" i="26"/>
  <c r="F120" i="26"/>
  <c r="B120" i="26"/>
  <c r="E119" i="26"/>
  <c r="H118" i="26"/>
  <c r="D118" i="26"/>
  <c r="G117" i="26"/>
  <c r="C117" i="26"/>
  <c r="F116" i="26"/>
  <c r="B116" i="26"/>
  <c r="E115" i="26"/>
  <c r="H114" i="26"/>
  <c r="D114" i="26"/>
  <c r="G113" i="26"/>
  <c r="C113" i="26"/>
  <c r="F112" i="26"/>
  <c r="B112" i="26"/>
  <c r="E111" i="26"/>
  <c r="H110" i="26"/>
  <c r="D110" i="26"/>
  <c r="G109" i="26"/>
  <c r="C109" i="26"/>
  <c r="F108" i="26"/>
  <c r="F244" i="26"/>
  <c r="D216" i="26"/>
  <c r="C207" i="26"/>
  <c r="B198" i="26"/>
  <c r="H188" i="26"/>
  <c r="E182" i="26"/>
  <c r="B180" i="26"/>
  <c r="G177" i="26"/>
  <c r="E175" i="26"/>
  <c r="C173" i="26"/>
  <c r="H170" i="26"/>
  <c r="F168" i="26"/>
  <c r="D166" i="26"/>
  <c r="B164" i="26"/>
  <c r="G161" i="26"/>
  <c r="E159" i="26"/>
  <c r="C157" i="26"/>
  <c r="H154" i="26"/>
  <c r="F152" i="26"/>
  <c r="D150" i="26"/>
  <c r="B148" i="26"/>
  <c r="C146" i="26"/>
  <c r="E145" i="26"/>
  <c r="F144" i="26"/>
  <c r="H143" i="26"/>
  <c r="D143" i="26"/>
  <c r="G142" i="26"/>
  <c r="C142" i="26"/>
  <c r="F141" i="26"/>
  <c r="B141" i="26"/>
  <c r="E140" i="26"/>
  <c r="H139" i="26"/>
  <c r="D139" i="26"/>
  <c r="G138" i="26"/>
  <c r="C138" i="26"/>
  <c r="F137" i="26"/>
  <c r="B137" i="26"/>
  <c r="E136" i="26"/>
  <c r="H135" i="26"/>
  <c r="D135" i="26"/>
  <c r="G134" i="26"/>
  <c r="C134" i="26"/>
  <c r="F133" i="26"/>
  <c r="B133" i="26"/>
  <c r="E132" i="26"/>
  <c r="H131" i="26"/>
  <c r="D131" i="26"/>
  <c r="G130" i="26"/>
  <c r="C130" i="26"/>
  <c r="F129" i="26"/>
  <c r="B129" i="26"/>
  <c r="E128" i="26"/>
  <c r="H127" i="26"/>
  <c r="D127" i="26"/>
  <c r="G126" i="26"/>
  <c r="C126" i="26"/>
  <c r="F125" i="26"/>
  <c r="B125" i="26"/>
  <c r="E124" i="26"/>
  <c r="H123" i="26"/>
  <c r="D123" i="26"/>
  <c r="G122" i="26"/>
  <c r="C122" i="26"/>
  <c r="F121" i="26"/>
  <c r="B121" i="26"/>
  <c r="E120" i="26"/>
  <c r="H119" i="26"/>
  <c r="D119" i="26"/>
  <c r="G118" i="26"/>
  <c r="C118" i="26"/>
  <c r="F117" i="26"/>
  <c r="B117" i="26"/>
  <c r="E116" i="26"/>
  <c r="H115" i="26"/>
  <c r="D115" i="26"/>
  <c r="G114" i="26"/>
  <c r="C114" i="26"/>
  <c r="F113" i="26"/>
  <c r="B113" i="26"/>
  <c r="E112" i="26"/>
  <c r="H111" i="26"/>
  <c r="D111" i="26"/>
  <c r="G110" i="26"/>
  <c r="C110" i="26"/>
  <c r="F109" i="26"/>
  <c r="E235" i="26"/>
  <c r="B214" i="26"/>
  <c r="H204" i="26"/>
  <c r="G195" i="26"/>
  <c r="F186" i="26"/>
  <c r="G181" i="26"/>
  <c r="E179" i="26"/>
  <c r="C177" i="26"/>
  <c r="H174" i="26"/>
  <c r="F172" i="26"/>
  <c r="D170" i="26"/>
  <c r="B168" i="26"/>
  <c r="G165" i="26"/>
  <c r="E163" i="26"/>
  <c r="C161" i="26"/>
  <c r="H158" i="26"/>
  <c r="F156" i="26"/>
  <c r="D154" i="26"/>
  <c r="B152" i="26"/>
  <c r="G149" i="26"/>
  <c r="E147" i="26"/>
  <c r="B146" i="26"/>
  <c r="C145" i="26"/>
  <c r="E144" i="26"/>
  <c r="G143" i="26"/>
  <c r="C143" i="26"/>
  <c r="F142" i="26"/>
  <c r="B142" i="26"/>
  <c r="E141" i="26"/>
  <c r="H140" i="26"/>
  <c r="D140" i="26"/>
  <c r="G139" i="26"/>
  <c r="C139" i="26"/>
  <c r="F138" i="26"/>
  <c r="B138" i="26"/>
  <c r="E137" i="26"/>
  <c r="H136" i="26"/>
  <c r="D136" i="26"/>
  <c r="G135" i="26"/>
  <c r="C135" i="26"/>
  <c r="F134" i="26"/>
  <c r="B134" i="26"/>
  <c r="E133" i="26"/>
  <c r="H132" i="26"/>
  <c r="D132" i="26"/>
  <c r="G131" i="26"/>
  <c r="C131" i="26"/>
  <c r="F130" i="26"/>
  <c r="B130" i="26"/>
  <c r="E129" i="26"/>
  <c r="H128" i="26"/>
  <c r="D128" i="26"/>
  <c r="G127" i="26"/>
  <c r="C127" i="26"/>
  <c r="F126" i="26"/>
  <c r="B126" i="26"/>
  <c r="E125" i="26"/>
  <c r="H124" i="26"/>
  <c r="D124" i="26"/>
  <c r="G123" i="26"/>
  <c r="C123" i="26"/>
  <c r="F122" i="26"/>
  <c r="B122" i="26"/>
  <c r="E121" i="26"/>
  <c r="H120" i="26"/>
  <c r="D120" i="26"/>
  <c r="G119" i="26"/>
  <c r="C119" i="26"/>
  <c r="F118" i="26"/>
  <c r="B118" i="26"/>
  <c r="E117" i="26"/>
  <c r="H116" i="26"/>
  <c r="D116" i="26"/>
  <c r="G115" i="26"/>
  <c r="C115" i="26"/>
  <c r="F114" i="26"/>
  <c r="B114" i="26"/>
  <c r="E113" i="26"/>
  <c r="H112" i="26"/>
  <c r="D112" i="26"/>
  <c r="G111" i="26"/>
  <c r="C111" i="26"/>
  <c r="F110" i="26"/>
  <c r="B110" i="26"/>
  <c r="E109" i="26"/>
  <c r="H108" i="26"/>
  <c r="D108" i="26"/>
  <c r="G107" i="26"/>
  <c r="D226" i="26"/>
  <c r="D184" i="26"/>
  <c r="D174" i="26"/>
  <c r="C165" i="26"/>
  <c r="B156" i="26"/>
  <c r="H146" i="26"/>
  <c r="F143" i="26"/>
  <c r="D141" i="26"/>
  <c r="B139" i="26"/>
  <c r="G136" i="26"/>
  <c r="E134" i="26"/>
  <c r="C132" i="26"/>
  <c r="H129" i="26"/>
  <c r="F127" i="26"/>
  <c r="D125" i="26"/>
  <c r="B123" i="26"/>
  <c r="G120" i="26"/>
  <c r="E118" i="26"/>
  <c r="C116" i="26"/>
  <c r="H113" i="26"/>
  <c r="F111" i="26"/>
  <c r="D109" i="26"/>
  <c r="C108" i="26"/>
  <c r="E107" i="26"/>
  <c r="H106" i="26"/>
  <c r="D106" i="26"/>
  <c r="G105" i="26"/>
  <c r="C105" i="26"/>
  <c r="F104" i="26"/>
  <c r="B104" i="26"/>
  <c r="E103" i="26"/>
  <c r="H102" i="26"/>
  <c r="D102" i="26"/>
  <c r="G101" i="26"/>
  <c r="C101" i="26"/>
  <c r="F100" i="26"/>
  <c r="B100" i="26"/>
  <c r="E99" i="26"/>
  <c r="H98" i="26"/>
  <c r="D98" i="26"/>
  <c r="G97" i="26"/>
  <c r="C97" i="26"/>
  <c r="F96" i="26"/>
  <c r="B96" i="26"/>
  <c r="E95" i="26"/>
  <c r="H94" i="26"/>
  <c r="D94" i="26"/>
  <c r="G93" i="26"/>
  <c r="C93" i="26"/>
  <c r="F92" i="26"/>
  <c r="B92" i="26"/>
  <c r="E91" i="26"/>
  <c r="H90" i="26"/>
  <c r="D90" i="26"/>
  <c r="G89" i="26"/>
  <c r="C89" i="26"/>
  <c r="F88" i="26"/>
  <c r="B88" i="26"/>
  <c r="E87" i="26"/>
  <c r="H86" i="26"/>
  <c r="D86" i="26"/>
  <c r="G85" i="26"/>
  <c r="C85" i="26"/>
  <c r="F84" i="26"/>
  <c r="B84" i="26"/>
  <c r="E83" i="26"/>
  <c r="H82" i="26"/>
  <c r="D82" i="26"/>
  <c r="G81" i="26"/>
  <c r="C81" i="26"/>
  <c r="F80" i="26"/>
  <c r="B80" i="26"/>
  <c r="E79" i="26"/>
  <c r="H78" i="26"/>
  <c r="D78" i="26"/>
  <c r="G77" i="26"/>
  <c r="C77" i="26"/>
  <c r="F76" i="26"/>
  <c r="B76" i="26"/>
  <c r="E75" i="26"/>
  <c r="H74" i="26"/>
  <c r="D74" i="26"/>
  <c r="G73" i="26"/>
  <c r="C73" i="26"/>
  <c r="F72" i="26"/>
  <c r="B72" i="26"/>
  <c r="E71" i="26"/>
  <c r="H70" i="26"/>
  <c r="D70" i="26"/>
  <c r="G69" i="26"/>
  <c r="C69" i="26"/>
  <c r="F68" i="26"/>
  <c r="B68" i="26"/>
  <c r="E67" i="26"/>
  <c r="H66" i="26"/>
  <c r="D66" i="26"/>
  <c r="G65" i="26"/>
  <c r="C65" i="26"/>
  <c r="F64" i="26"/>
  <c r="B64" i="26"/>
  <c r="E63" i="26"/>
  <c r="H62" i="26"/>
  <c r="D62" i="26"/>
  <c r="G61" i="26"/>
  <c r="C61" i="26"/>
  <c r="F60" i="26"/>
  <c r="B60" i="26"/>
  <c r="E59" i="26"/>
  <c r="H58" i="26"/>
  <c r="D58" i="26"/>
  <c r="G57" i="26"/>
  <c r="C57" i="26"/>
  <c r="F56" i="26"/>
  <c r="B56" i="26"/>
  <c r="E55" i="26"/>
  <c r="H54" i="26"/>
  <c r="D54" i="26"/>
  <c r="G53" i="26"/>
  <c r="C53" i="26"/>
  <c r="F52" i="26"/>
  <c r="B52" i="26"/>
  <c r="E51" i="26"/>
  <c r="H50" i="26"/>
  <c r="D50" i="26"/>
  <c r="G49" i="26"/>
  <c r="C49" i="26"/>
  <c r="F48" i="26"/>
  <c r="B48" i="26"/>
  <c r="E47" i="26"/>
  <c r="H46" i="26"/>
  <c r="D46" i="26"/>
  <c r="G45" i="26"/>
  <c r="C45" i="26"/>
  <c r="F44" i="26"/>
  <c r="B44" i="26"/>
  <c r="E43" i="26"/>
  <c r="H42" i="26"/>
  <c r="D42" i="26"/>
  <c r="G41" i="26"/>
  <c r="C41" i="26"/>
  <c r="F40" i="26"/>
  <c r="B40" i="26"/>
  <c r="E39" i="26"/>
  <c r="H38" i="26"/>
  <c r="D38" i="26"/>
  <c r="G37" i="26"/>
  <c r="C37" i="26"/>
  <c r="F36" i="26"/>
  <c r="B36" i="26"/>
  <c r="E35" i="26"/>
  <c r="H34" i="26"/>
  <c r="D34" i="26"/>
  <c r="G33" i="26"/>
  <c r="C33" i="26"/>
  <c r="F32" i="26"/>
  <c r="B32" i="26"/>
  <c r="E31" i="26"/>
  <c r="H30" i="26"/>
  <c r="D30" i="26"/>
  <c r="G29" i="26"/>
  <c r="C29" i="26"/>
  <c r="F28" i="26"/>
  <c r="B28" i="26"/>
  <c r="E27" i="26"/>
  <c r="E21" i="26"/>
  <c r="F176" i="26"/>
  <c r="C149" i="26"/>
  <c r="H141" i="26"/>
  <c r="G211" i="26"/>
  <c r="C181" i="26"/>
  <c r="B172" i="26"/>
  <c r="H162" i="26"/>
  <c r="G153" i="26"/>
  <c r="G145" i="26"/>
  <c r="B143" i="26"/>
  <c r="G140" i="26"/>
  <c r="E138" i="26"/>
  <c r="C136" i="26"/>
  <c r="H133" i="26"/>
  <c r="F131" i="26"/>
  <c r="D129" i="26"/>
  <c r="B127" i="26"/>
  <c r="G124" i="26"/>
  <c r="E122" i="26"/>
  <c r="C120" i="26"/>
  <c r="H117" i="26"/>
  <c r="F115" i="26"/>
  <c r="D113" i="26"/>
  <c r="B111" i="26"/>
  <c r="B109" i="26"/>
  <c r="B108" i="26"/>
  <c r="D107" i="26"/>
  <c r="G106" i="26"/>
  <c r="C106" i="26"/>
  <c r="F105" i="26"/>
  <c r="B105" i="26"/>
  <c r="E104" i="26"/>
  <c r="H103" i="26"/>
  <c r="D103" i="26"/>
  <c r="G102" i="26"/>
  <c r="C102" i="26"/>
  <c r="F101" i="26"/>
  <c r="B101" i="26"/>
  <c r="E100" i="26"/>
  <c r="H99" i="26"/>
  <c r="D99" i="26"/>
  <c r="G98" i="26"/>
  <c r="C98" i="26"/>
  <c r="F97" i="26"/>
  <c r="B97" i="26"/>
  <c r="E96" i="26"/>
  <c r="H95" i="26"/>
  <c r="D95" i="26"/>
  <c r="G94" i="26"/>
  <c r="C94" i="26"/>
  <c r="F93" i="26"/>
  <c r="B93" i="26"/>
  <c r="E92" i="26"/>
  <c r="H91" i="26"/>
  <c r="D91" i="26"/>
  <c r="G90" i="26"/>
  <c r="C90" i="26"/>
  <c r="F89" i="26"/>
  <c r="B89" i="26"/>
  <c r="E88" i="26"/>
  <c r="H87" i="26"/>
  <c r="D87" i="26"/>
  <c r="G86" i="26"/>
  <c r="C86" i="26"/>
  <c r="F85" i="26"/>
  <c r="B85" i="26"/>
  <c r="E84" i="26"/>
  <c r="H83" i="26"/>
  <c r="D83" i="26"/>
  <c r="G82" i="26"/>
  <c r="C82" i="26"/>
  <c r="F81" i="26"/>
  <c r="B81" i="26"/>
  <c r="E80" i="26"/>
  <c r="H79" i="26"/>
  <c r="D79" i="26"/>
  <c r="G78" i="26"/>
  <c r="C78" i="26"/>
  <c r="F77" i="26"/>
  <c r="B77" i="26"/>
  <c r="E76" i="26"/>
  <c r="H75" i="26"/>
  <c r="D75" i="26"/>
  <c r="G74" i="26"/>
  <c r="C74" i="26"/>
  <c r="F73" i="26"/>
  <c r="B73" i="26"/>
  <c r="E72" i="26"/>
  <c r="H71" i="26"/>
  <c r="D71" i="26"/>
  <c r="G70" i="26"/>
  <c r="C70" i="26"/>
  <c r="F69" i="26"/>
  <c r="B69" i="26"/>
  <c r="E68" i="26"/>
  <c r="H67" i="26"/>
  <c r="D67" i="26"/>
  <c r="G66" i="26"/>
  <c r="C66" i="26"/>
  <c r="F65" i="26"/>
  <c r="B65" i="26"/>
  <c r="E64" i="26"/>
  <c r="H63" i="26"/>
  <c r="D63" i="26"/>
  <c r="G62" i="26"/>
  <c r="C62" i="26"/>
  <c r="F61" i="26"/>
  <c r="B61" i="26"/>
  <c r="E60" i="26"/>
  <c r="H59" i="26"/>
  <c r="D59" i="26"/>
  <c r="G58" i="26"/>
  <c r="C58" i="26"/>
  <c r="F57" i="26"/>
  <c r="B57" i="26"/>
  <c r="E56" i="26"/>
  <c r="H55" i="26"/>
  <c r="D55" i="26"/>
  <c r="G54" i="26"/>
  <c r="C54" i="26"/>
  <c r="F53" i="26"/>
  <c r="B53" i="26"/>
  <c r="E52" i="26"/>
  <c r="H51" i="26"/>
  <c r="D51" i="26"/>
  <c r="G50" i="26"/>
  <c r="C50" i="26"/>
  <c r="F49" i="26"/>
  <c r="B49" i="26"/>
  <c r="E48" i="26"/>
  <c r="H47" i="26"/>
  <c r="D47" i="26"/>
  <c r="G46" i="26"/>
  <c r="C46" i="26"/>
  <c r="F45" i="26"/>
  <c r="B45" i="26"/>
  <c r="E44" i="26"/>
  <c r="H43" i="26"/>
  <c r="D43" i="26"/>
  <c r="G42" i="26"/>
  <c r="C42" i="26"/>
  <c r="F41" i="26"/>
  <c r="B41" i="26"/>
  <c r="E40" i="26"/>
  <c r="H39" i="26"/>
  <c r="D39" i="26"/>
  <c r="G38" i="26"/>
  <c r="C38" i="26"/>
  <c r="F37" i="26"/>
  <c r="B37" i="26"/>
  <c r="E36" i="26"/>
  <c r="H35" i="26"/>
  <c r="D35" i="26"/>
  <c r="G34" i="26"/>
  <c r="C34" i="26"/>
  <c r="F33" i="26"/>
  <c r="B33" i="26"/>
  <c r="E32" i="26"/>
  <c r="H31" i="26"/>
  <c r="D31" i="26"/>
  <c r="G30" i="26"/>
  <c r="C30" i="26"/>
  <c r="F29" i="26"/>
  <c r="B29" i="26"/>
  <c r="E28" i="26"/>
  <c r="H27" i="26"/>
  <c r="D27" i="26"/>
  <c r="E24" i="26"/>
  <c r="E23" i="26" s="1"/>
  <c r="E193" i="26"/>
  <c r="E167" i="26"/>
  <c r="D158" i="26"/>
  <c r="D144" i="26"/>
  <c r="F139" i="26"/>
  <c r="F202" i="26"/>
  <c r="H178" i="26"/>
  <c r="G169" i="26"/>
  <c r="F160" i="26"/>
  <c r="E151" i="26"/>
  <c r="B145" i="26"/>
  <c r="E142" i="26"/>
  <c r="C140" i="26"/>
  <c r="H137" i="26"/>
  <c r="F135" i="26"/>
  <c r="D133" i="26"/>
  <c r="B131" i="26"/>
  <c r="G128" i="26"/>
  <c r="E126" i="26"/>
  <c r="C124" i="26"/>
  <c r="H121" i="26"/>
  <c r="F119" i="26"/>
  <c r="D117" i="26"/>
  <c r="B115" i="26"/>
  <c r="G112" i="26"/>
  <c r="E110" i="26"/>
  <c r="G108" i="26"/>
  <c r="H107" i="26"/>
  <c r="C107" i="26"/>
  <c r="F106" i="26"/>
  <c r="B106" i="26"/>
  <c r="E105" i="26"/>
  <c r="H104" i="26"/>
  <c r="D104" i="26"/>
  <c r="G103" i="26"/>
  <c r="C103" i="26"/>
  <c r="F102" i="26"/>
  <c r="B102" i="26"/>
  <c r="E101" i="26"/>
  <c r="H100" i="26"/>
  <c r="D100" i="26"/>
  <c r="G99" i="26"/>
  <c r="C99" i="26"/>
  <c r="F98" i="26"/>
  <c r="B98" i="26"/>
  <c r="E97" i="26"/>
  <c r="H96" i="26"/>
  <c r="D96" i="26"/>
  <c r="G95" i="26"/>
  <c r="C95" i="26"/>
  <c r="F94" i="26"/>
  <c r="B94" i="26"/>
  <c r="E93" i="26"/>
  <c r="H92" i="26"/>
  <c r="D92" i="26"/>
  <c r="G91" i="26"/>
  <c r="C91" i="26"/>
  <c r="F90" i="26"/>
  <c r="B90" i="26"/>
  <c r="E89" i="26"/>
  <c r="H88" i="26"/>
  <c r="D88" i="26"/>
  <c r="G87" i="26"/>
  <c r="C87" i="26"/>
  <c r="F86" i="26"/>
  <c r="B86" i="26"/>
  <c r="E85" i="26"/>
  <c r="H84" i="26"/>
  <c r="D84" i="26"/>
  <c r="G83" i="26"/>
  <c r="C83" i="26"/>
  <c r="F82" i="26"/>
  <c r="B82" i="26"/>
  <c r="E81" i="26"/>
  <c r="H80" i="26"/>
  <c r="D80" i="26"/>
  <c r="G79" i="26"/>
  <c r="C79" i="26"/>
  <c r="F78" i="26"/>
  <c r="B78" i="26"/>
  <c r="E77" i="26"/>
  <c r="H76" i="26"/>
  <c r="D76" i="26"/>
  <c r="G75" i="26"/>
  <c r="C75" i="26"/>
  <c r="F74" i="26"/>
  <c r="B74" i="26"/>
  <c r="E73" i="26"/>
  <c r="H72" i="26"/>
  <c r="D72" i="26"/>
  <c r="G71" i="26"/>
  <c r="C71" i="26"/>
  <c r="F70" i="26"/>
  <c r="B70" i="26"/>
  <c r="E69" i="26"/>
  <c r="H68" i="26"/>
  <c r="D68" i="26"/>
  <c r="G67" i="26"/>
  <c r="C67" i="26"/>
  <c r="F66" i="26"/>
  <c r="B66" i="26"/>
  <c r="E65" i="26"/>
  <c r="H64" i="26"/>
  <c r="D64" i="26"/>
  <c r="G63" i="26"/>
  <c r="C63" i="26"/>
  <c r="F62" i="26"/>
  <c r="B62" i="26"/>
  <c r="E61" i="26"/>
  <c r="H60" i="26"/>
  <c r="D60" i="26"/>
  <c r="G59" i="26"/>
  <c r="C59" i="26"/>
  <c r="F58" i="26"/>
  <c r="B58" i="26"/>
  <c r="E57" i="26"/>
  <c r="H56" i="26"/>
  <c r="D56" i="26"/>
  <c r="G55" i="26"/>
  <c r="C55" i="26"/>
  <c r="F54" i="26"/>
  <c r="B54" i="26"/>
  <c r="E53" i="26"/>
  <c r="H52" i="26"/>
  <c r="D52" i="26"/>
  <c r="G51" i="26"/>
  <c r="C51" i="26"/>
  <c r="F50" i="26"/>
  <c r="B50" i="26"/>
  <c r="E49" i="26"/>
  <c r="H48" i="26"/>
  <c r="D48" i="26"/>
  <c r="G47" i="26"/>
  <c r="C47" i="26"/>
  <c r="F46" i="26"/>
  <c r="B46" i="26"/>
  <c r="E45" i="26"/>
  <c r="H44" i="26"/>
  <c r="D44" i="26"/>
  <c r="G43" i="26"/>
  <c r="C43" i="26"/>
  <c r="F42" i="26"/>
  <c r="B42" i="26"/>
  <c r="E41" i="26"/>
  <c r="H40" i="26"/>
  <c r="D40" i="26"/>
  <c r="G39" i="26"/>
  <c r="C39" i="26"/>
  <c r="F38" i="26"/>
  <c r="B38" i="26"/>
  <c r="E37" i="26"/>
  <c r="H36" i="26"/>
  <c r="D36" i="26"/>
  <c r="G35" i="26"/>
  <c r="C35" i="26"/>
  <c r="F34" i="26"/>
  <c r="B34" i="26"/>
  <c r="E33" i="26"/>
  <c r="H32" i="26"/>
  <c r="D32" i="26"/>
  <c r="G31" i="26"/>
  <c r="C31" i="26"/>
  <c r="F30" i="26"/>
  <c r="B30" i="26"/>
  <c r="E29" i="26"/>
  <c r="H28" i="26"/>
  <c r="D28" i="26"/>
  <c r="G27" i="26"/>
  <c r="G24" i="26" s="1"/>
  <c r="C27" i="26"/>
  <c r="G28" i="26"/>
  <c r="B31" i="26"/>
  <c r="D33" i="26"/>
  <c r="F35" i="26"/>
  <c r="H37" i="26"/>
  <c r="C40" i="26"/>
  <c r="E42" i="26"/>
  <c r="G44" i="26"/>
  <c r="B47" i="26"/>
  <c r="D49" i="26"/>
  <c r="F51" i="26"/>
  <c r="H53" i="26"/>
  <c r="C56" i="26"/>
  <c r="E58" i="26"/>
  <c r="G60" i="26"/>
  <c r="B63" i="26"/>
  <c r="D65" i="26"/>
  <c r="F67" i="26"/>
  <c r="H69" i="26"/>
  <c r="C72" i="26"/>
  <c r="E74" i="26"/>
  <c r="G76" i="26"/>
  <c r="B79" i="26"/>
  <c r="D81" i="26"/>
  <c r="F83" i="26"/>
  <c r="H85" i="26"/>
  <c r="C88" i="26"/>
  <c r="E90" i="26"/>
  <c r="G92" i="26"/>
  <c r="B95" i="26"/>
  <c r="D97" i="26"/>
  <c r="F99" i="26"/>
  <c r="H101" i="26"/>
  <c r="C104" i="26"/>
  <c r="E106" i="26"/>
  <c r="H109" i="26"/>
  <c r="B119" i="26"/>
  <c r="C128" i="26"/>
  <c r="D137" i="26"/>
  <c r="G45" i="32"/>
  <c r="E49" i="32"/>
  <c r="F47" i="32" s="1"/>
  <c r="I45" i="32"/>
  <c r="K43" i="32"/>
  <c r="K19" i="32"/>
  <c r="K37" i="32"/>
  <c r="F45" i="32"/>
  <c r="Q17" i="35"/>
  <c r="F49" i="35"/>
  <c r="G49" i="35" s="1"/>
  <c r="H49" i="35" s="1"/>
  <c r="I49" i="35" s="1"/>
  <c r="J49" i="35" s="1"/>
  <c r="K49" i="35" s="1"/>
  <c r="L49" i="35" s="1"/>
  <c r="M49" i="35" s="1"/>
  <c r="N49" i="35" s="1"/>
  <c r="O49" i="35" s="1"/>
  <c r="P49" i="35" s="1"/>
  <c r="H52" i="35"/>
  <c r="H54" i="35" s="1"/>
  <c r="Q45" i="35"/>
  <c r="I52" i="35"/>
  <c r="I54" i="35" s="1"/>
  <c r="M52" i="35"/>
  <c r="M54" i="35" s="1"/>
  <c r="F54" i="35"/>
  <c r="J54" i="35"/>
  <c r="G54" i="35"/>
  <c r="K54" i="35"/>
  <c r="O54" i="35"/>
  <c r="N54" i="35"/>
  <c r="L54" i="35"/>
  <c r="P54" i="35"/>
  <c r="Q32" i="35"/>
  <c r="E54" i="35"/>
  <c r="E58" i="35" s="1"/>
  <c r="F56" i="35" s="1"/>
  <c r="D54" i="35"/>
  <c r="D58" i="35" s="1"/>
  <c r="Q27" i="35"/>
  <c r="F49" i="32" l="1"/>
  <c r="G47" i="32" s="1"/>
  <c r="G49" i="32" s="1"/>
  <c r="H47" i="32" s="1"/>
  <c r="H49" i="32" s="1"/>
  <c r="I47" i="32" s="1"/>
  <c r="I49" i="32" s="1"/>
  <c r="J47" i="32" s="1"/>
  <c r="J49" i="32" s="1"/>
  <c r="K47" i="32" s="1"/>
  <c r="K49" i="32" s="1"/>
  <c r="K45" i="32"/>
  <c r="Q49" i="35"/>
  <c r="Q52" i="35"/>
  <c r="Q54" i="35" s="1"/>
  <c r="F58" i="35"/>
  <c r="G56" i="35" s="1"/>
  <c r="G58" i="35" s="1"/>
  <c r="H56" i="35" s="1"/>
  <c r="H58" i="35" s="1"/>
  <c r="I56" i="35" s="1"/>
  <c r="I58" i="35" s="1"/>
  <c r="J56" i="35" s="1"/>
  <c r="J58" i="35" s="1"/>
  <c r="K56" i="35" s="1"/>
  <c r="K58" i="35" s="1"/>
  <c r="L56" i="35" s="1"/>
  <c r="L58" i="35" s="1"/>
  <c r="M56" i="35" s="1"/>
  <c r="M58" i="35" s="1"/>
  <c r="N56" i="35" s="1"/>
  <c r="N58" i="35" s="1"/>
  <c r="O56" i="35" s="1"/>
  <c r="O58" i="35" s="1"/>
  <c r="P56" i="35" s="1"/>
  <c r="P58" i="35" s="1"/>
  <c r="Q56" i="35" s="1"/>
  <c r="Q58" i="35" s="1"/>
</calcChain>
</file>

<file path=xl/comments1.xml><?xml version="1.0" encoding="utf-8"?>
<comments xmlns="http://schemas.openxmlformats.org/spreadsheetml/2006/main">
  <authors>
    <author>RePack by Diakov</author>
  </authors>
  <commentList>
    <comment ref="B26" authorId="0" shapeId="0">
      <text>
        <r>
          <rPr>
            <b/>
            <sz val="9"/>
            <color indexed="81"/>
            <rFont val="Tahoma"/>
            <family val="2"/>
            <charset val="204"/>
          </rPr>
          <t>RePack by Diakov:</t>
        </r>
        <r>
          <rPr>
            <sz val="9"/>
            <color indexed="81"/>
            <rFont val="Tahoma"/>
            <family val="2"/>
            <charset val="204"/>
          </rPr>
          <t xml:space="preserve">
</t>
        </r>
      </text>
    </comment>
  </commentList>
</comments>
</file>

<file path=xl/comments2.xml><?xml version="1.0" encoding="utf-8"?>
<comments xmlns="http://schemas.openxmlformats.org/spreadsheetml/2006/main">
  <authors>
    <author>Ryan Flanagan</author>
  </authors>
  <commentList>
    <comment ref="B5" authorId="0" shapeId="0">
      <text>
        <r>
          <rPr>
            <b/>
            <sz val="9"/>
            <rFont val="Tahoma"/>
            <family val="2"/>
          </rPr>
          <t xml:space="preserve">Explanation:
</t>
        </r>
        <r>
          <rPr>
            <sz val="9"/>
            <rFont val="Tahoma"/>
            <family val="2"/>
          </rPr>
          <t xml:space="preserve">
Enter Loan values in cells E10, E12 and E13. Loan summary in cells E15 through E18 and Loan table are automatically updated</t>
        </r>
      </text>
    </comment>
    <comment ref="G18" authorId="0" shapeId="0">
      <text>
        <r>
          <rPr>
            <b/>
            <sz val="9"/>
            <rFont val="Tahoma"/>
            <family val="2"/>
          </rPr>
          <t>Please select an option from the dropdown menu</t>
        </r>
      </text>
    </comment>
  </commentList>
</comments>
</file>

<file path=xl/comments3.xml><?xml version="1.0" encoding="utf-8"?>
<comments xmlns="http://schemas.openxmlformats.org/spreadsheetml/2006/main">
  <authors>
    <author>Jane Cormack</author>
  </authors>
  <commentList>
    <comment ref="B10" authorId="0" shapeId="0">
      <text>
        <r>
          <rPr>
            <b/>
            <sz val="10"/>
            <rFont val="Arial"/>
            <family val="2"/>
          </rPr>
          <t>Explanation</t>
        </r>
        <r>
          <rPr>
            <sz val="10"/>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text>
        <r>
          <rPr>
            <b/>
            <sz val="10"/>
            <rFont val="Arial"/>
            <family val="2"/>
          </rPr>
          <t>Explanation:</t>
        </r>
        <r>
          <rPr>
            <sz val="10"/>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text>
        <r>
          <rPr>
            <b/>
            <sz val="10"/>
            <rFont val="Arial"/>
            <family val="2"/>
          </rPr>
          <t xml:space="preserve">Explanation:
</t>
        </r>
        <r>
          <rPr>
            <sz val="10"/>
            <rFont val="Arial"/>
            <family val="2"/>
          </rPr>
          <t xml:space="preserve">
Add a brief description for any items to help your Business Adviser understand each cash in-flow.</t>
        </r>
      </text>
    </comment>
    <comment ref="D12" authorId="0" shapeId="0">
      <text>
        <r>
          <rPr>
            <b/>
            <sz val="10"/>
            <rFont val="Arial"/>
            <family val="2"/>
          </rPr>
          <t>Explanation:</t>
        </r>
        <r>
          <rPr>
            <sz val="10"/>
            <rFont val="Arial"/>
            <family val="2"/>
          </rPr>
          <t xml:space="preserve">
Enter any money that you had at the start of this six-month period. Leave it blank if this does not apply to some/any of your items.</t>
        </r>
      </text>
    </comment>
    <comment ref="K12" authorId="0" shapeId="0">
      <text>
        <r>
          <rPr>
            <b/>
            <sz val="10"/>
            <rFont val="Arial"/>
            <family val="2"/>
          </rPr>
          <t>Explanation:</t>
        </r>
        <r>
          <rPr>
            <sz val="10"/>
            <rFont val="Arial"/>
            <family val="2"/>
          </rPr>
          <t xml:space="preserve">
This column will give you the six-month total for each of your cash in-flows.</t>
        </r>
      </text>
    </comment>
    <comment ref="B13" authorId="0" shapeId="0">
      <text>
        <r>
          <rPr>
            <b/>
            <sz val="10"/>
            <rFont val="Arial"/>
            <family val="2"/>
          </rPr>
          <t xml:space="preserve">Explanation:
</t>
        </r>
        <r>
          <rPr>
            <sz val="10"/>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text>
        <r>
          <rPr>
            <b/>
            <sz val="10"/>
            <rFont val="Arial"/>
            <family val="2"/>
          </rPr>
          <t>Explanation:</t>
        </r>
        <r>
          <rPr>
            <sz val="10"/>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text>
        <r>
          <rPr>
            <b/>
            <sz val="10"/>
            <rFont val="Arial"/>
            <family val="2"/>
          </rPr>
          <t xml:space="preserve">Explanation:
</t>
        </r>
        <r>
          <rPr>
            <sz val="10"/>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text>
        <r>
          <rPr>
            <b/>
            <sz val="10"/>
            <rFont val="Arial"/>
            <family val="2"/>
          </rPr>
          <t xml:space="preserve">Explanation:
</t>
        </r>
        <r>
          <rPr>
            <sz val="10"/>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text>
        <r>
          <rPr>
            <b/>
            <sz val="10"/>
            <rFont val="Arial"/>
            <family val="2"/>
          </rPr>
          <t xml:space="preserve">Explanation:
</t>
        </r>
        <r>
          <rPr>
            <sz val="10"/>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text>
        <r>
          <rPr>
            <b/>
            <sz val="10"/>
            <rFont val="Arial"/>
            <family val="2"/>
          </rPr>
          <t xml:space="preserve">Explanation:
</t>
        </r>
        <r>
          <rPr>
            <sz val="10"/>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text>
        <r>
          <rPr>
            <b/>
            <sz val="10"/>
            <rFont val="Arial"/>
            <family val="2"/>
          </rPr>
          <t>Explanation:</t>
        </r>
        <r>
          <rPr>
            <sz val="10"/>
            <rFont val="Arial"/>
            <family val="2"/>
          </rPr>
          <t xml:space="preserve">
Your total cash in-flow is made up of all your individual sources of income added together.</t>
        </r>
      </text>
    </comment>
    <comment ref="B22" authorId="0" shapeId="0">
      <text>
        <r>
          <rPr>
            <b/>
            <sz val="10"/>
            <rFont val="Arial"/>
            <family val="2"/>
          </rPr>
          <t>Explanation:</t>
        </r>
        <r>
          <rPr>
            <sz val="10"/>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text>
        <r>
          <rPr>
            <b/>
            <sz val="10"/>
            <rFont val="Arial"/>
            <family val="2"/>
          </rPr>
          <t xml:space="preserve">Explanation:
</t>
        </r>
        <r>
          <rPr>
            <sz val="10"/>
            <rFont val="Arial"/>
            <family val="2"/>
          </rPr>
          <t xml:space="preserve">
Add a brief description for any items to help your Business Adviser understand each cash out-flow.</t>
        </r>
      </text>
    </comment>
    <comment ref="D22" authorId="0" shapeId="0">
      <text>
        <r>
          <rPr>
            <b/>
            <sz val="10"/>
            <rFont val="Arial"/>
            <family val="2"/>
          </rPr>
          <t>Explanation:</t>
        </r>
        <r>
          <rPr>
            <sz val="10"/>
            <rFont val="Arial"/>
            <family val="2"/>
          </rPr>
          <t xml:space="preserve">
Enter any expenses that you had at the start of this six-month period. Leave it blank if this does not apply to some/any of your items.</t>
        </r>
      </text>
    </comment>
    <comment ref="K22" authorId="0" shapeId="0">
      <text>
        <r>
          <rPr>
            <b/>
            <sz val="10"/>
            <rFont val="Arial"/>
            <family val="2"/>
          </rPr>
          <t>Explanation:</t>
        </r>
        <r>
          <rPr>
            <sz val="10"/>
            <rFont val="Arial"/>
            <family val="2"/>
          </rPr>
          <t xml:space="preserve">
This column will give you the six-month total for each of your cash out-flows.</t>
        </r>
      </text>
    </comment>
    <comment ref="B23" authorId="0" shapeId="0">
      <text>
        <r>
          <rPr>
            <b/>
            <sz val="10"/>
            <rFont val="Arial"/>
            <family val="2"/>
          </rPr>
          <t xml:space="preserve">Explanation:
</t>
        </r>
        <r>
          <rPr>
            <sz val="10"/>
            <rFont val="Arial"/>
            <family val="2"/>
          </rPr>
          <t xml:space="preserve">
This is the costs you incurred to produce all of your sales over the last six-months. </t>
        </r>
      </text>
    </comment>
    <comment ref="B24" authorId="0" shapeId="0">
      <text>
        <r>
          <rPr>
            <b/>
            <sz val="10"/>
            <rFont val="Arial"/>
            <family val="2"/>
          </rPr>
          <t>Explanation:</t>
        </r>
        <r>
          <rPr>
            <sz val="10"/>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text>
        <r>
          <rPr>
            <b/>
            <sz val="10"/>
            <rFont val="Arial"/>
            <family val="2"/>
          </rPr>
          <t>Explanation:</t>
        </r>
        <r>
          <rPr>
            <sz val="10"/>
            <rFont val="Arial"/>
            <family val="2"/>
          </rPr>
          <t xml:space="preserve">
If you have a business premises or work from a home office, then it is likely that you will have been paying business rates to your local council.</t>
        </r>
      </text>
    </comment>
    <comment ref="B26" authorId="0" shapeId="0">
      <text>
        <r>
          <rPr>
            <b/>
            <sz val="10"/>
            <rFont val="Arial"/>
            <family val="2"/>
          </rPr>
          <t xml:space="preserve">Explanation:
</t>
        </r>
        <r>
          <rPr>
            <sz val="10"/>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text>
        <r>
          <rPr>
            <b/>
            <sz val="10"/>
            <rFont val="Arial"/>
            <family val="2"/>
          </rPr>
          <t xml:space="preserve">Explanation:
</t>
        </r>
        <r>
          <rPr>
            <sz val="10"/>
            <rFont val="Arial"/>
            <family val="2"/>
          </rPr>
          <t>Did you pay insurance for any aspect of your business in the last six-months? This could be anything from premises, stock or equipment insurance to personal or employee liability insurance.</t>
        </r>
      </text>
    </comment>
    <comment ref="B28" authorId="0" shapeId="0">
      <text>
        <r>
          <rPr>
            <b/>
            <sz val="10"/>
            <rFont val="Arial"/>
            <family val="2"/>
          </rPr>
          <t xml:space="preserve">Explanation:
</t>
        </r>
        <r>
          <rPr>
            <sz val="10"/>
            <rFont val="Arial"/>
            <family val="2"/>
          </rPr>
          <t xml:space="preserve">
Think about any costs you incurred for this line item across your business, including the cost for each individual staff member if relevant.</t>
        </r>
      </text>
    </comment>
    <comment ref="B29" authorId="0" shapeId="0">
      <text>
        <r>
          <rPr>
            <b/>
            <sz val="10"/>
            <rFont val="Arial"/>
            <family val="2"/>
          </rPr>
          <t xml:space="preserve">Explanation:
</t>
        </r>
        <r>
          <rPr>
            <sz val="10"/>
            <rFont val="Arial"/>
            <family val="2"/>
          </rPr>
          <t xml:space="preserve">Think about what money you used to promote your business and drive sales in the last six-months. </t>
        </r>
      </text>
    </comment>
    <comment ref="B30" authorId="0" shapeId="0">
      <text>
        <r>
          <rPr>
            <b/>
            <sz val="10"/>
            <rFont val="Arial"/>
            <family val="2"/>
          </rPr>
          <t xml:space="preserve">Explanation:
</t>
        </r>
        <r>
          <rPr>
            <sz val="10"/>
            <rFont val="Arial"/>
            <family val="2"/>
          </rPr>
          <t>If you use a vehicle to operate your business, how much did you spend each month on fuel, insurance, registration, repairs?</t>
        </r>
      </text>
    </comment>
    <comment ref="B31" authorId="0" shapeId="0">
      <text>
        <r>
          <rPr>
            <b/>
            <sz val="10"/>
            <rFont val="Arial"/>
            <family val="2"/>
          </rPr>
          <t xml:space="preserve">Explanation:
</t>
        </r>
        <r>
          <rPr>
            <sz val="10"/>
            <rFont val="Arial"/>
            <family val="2"/>
          </rPr>
          <t xml:space="preserve">
This is the cost of purchasing or leasing equipment to produce your product(s) and/or service(s), or the use of software to support you in delivering your product(s) and/or service(s).</t>
        </r>
      </text>
    </comment>
    <comment ref="B32" authorId="0" shapeId="0">
      <text>
        <r>
          <rPr>
            <b/>
            <sz val="10"/>
            <rFont val="Arial"/>
            <family val="2"/>
          </rPr>
          <t xml:space="preserve">Explanation:
</t>
        </r>
        <r>
          <rPr>
            <sz val="10"/>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text>
        <r>
          <rPr>
            <b/>
            <sz val="10"/>
            <rFont val="Arial"/>
            <family val="2"/>
          </rPr>
          <t xml:space="preserve">Explanation:
</t>
        </r>
        <r>
          <rPr>
            <sz val="10"/>
            <rFont val="Arial"/>
            <family val="2"/>
          </rPr>
          <t>If you run a product based business then you may incur monthly fees for transport and delivery of your goods.</t>
        </r>
      </text>
    </comment>
    <comment ref="B34" authorId="0" shapeId="0">
      <text>
        <r>
          <rPr>
            <b/>
            <sz val="10"/>
            <rFont val="Arial"/>
            <family val="2"/>
          </rPr>
          <t xml:space="preserve">Explanation:
</t>
        </r>
        <r>
          <rPr>
            <sz val="10"/>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text>
        <r>
          <rPr>
            <b/>
            <sz val="10"/>
            <rFont val="Arial"/>
            <family val="2"/>
          </rPr>
          <t>Explanation:</t>
        </r>
        <r>
          <rPr>
            <sz val="10"/>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text>
        <r>
          <rPr>
            <b/>
            <sz val="10"/>
            <rFont val="Arial"/>
            <family val="2"/>
          </rPr>
          <t xml:space="preserve">Explanation:
</t>
        </r>
        <r>
          <rPr>
            <sz val="10"/>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text>
        <r>
          <rPr>
            <b/>
            <sz val="10"/>
            <rFont val="Arial"/>
            <family val="2"/>
          </rPr>
          <t xml:space="preserve">Explanation:
</t>
        </r>
        <r>
          <rPr>
            <sz val="10"/>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text>
        <r>
          <rPr>
            <sz val="11"/>
            <color indexed="8"/>
            <rFont val="Helvetica"/>
            <family val="2"/>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text>
        <r>
          <rPr>
            <b/>
            <sz val="10"/>
            <rFont val="Arial"/>
            <family val="2"/>
          </rPr>
          <t xml:space="preserve">Explanation:
</t>
        </r>
        <r>
          <rPr>
            <sz val="10"/>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text>
        <r>
          <rPr>
            <b/>
            <sz val="10"/>
            <rFont val="Arial"/>
            <family val="2"/>
          </rPr>
          <t>Explanation:</t>
        </r>
        <r>
          <rPr>
            <sz val="10"/>
            <rFont val="Arial"/>
            <family val="2"/>
          </rPr>
          <t xml:space="preserve">
Your total cash out-flow is made up of all your expenses from the last six-months added together.</t>
        </r>
      </text>
    </comment>
    <comment ref="C45" authorId="0" shapeId="0">
      <text>
        <r>
          <rPr>
            <b/>
            <sz val="10"/>
            <rFont val="Arial"/>
            <family val="2"/>
          </rPr>
          <t xml:space="preserve">Explanation:
</t>
        </r>
        <r>
          <rPr>
            <sz val="10"/>
            <rFont val="Arial"/>
            <family val="2"/>
          </rPr>
          <t>Your net cash flow tells you the difference between what came into your business and what went out of your business over the last six-months.</t>
        </r>
      </text>
    </comment>
    <comment ref="C47" authorId="0" shapeId="0">
      <text>
        <r>
          <rPr>
            <b/>
            <sz val="10"/>
            <rFont val="Arial"/>
            <family val="2"/>
          </rPr>
          <t xml:space="preserve">Explanation:
</t>
        </r>
        <r>
          <rPr>
            <sz val="10"/>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text>
        <r>
          <rPr>
            <b/>
            <sz val="10"/>
            <rFont val="Arial"/>
            <family val="2"/>
          </rPr>
          <t>Explanation:</t>
        </r>
        <r>
          <rPr>
            <sz val="10"/>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text>
        <r>
          <rPr>
            <b/>
            <sz val="10"/>
            <rFont val="Arial"/>
            <family val="2"/>
          </rPr>
          <t xml:space="preserve">Explanation:
</t>
        </r>
        <r>
          <rPr>
            <sz val="10"/>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text>
        <r>
          <rPr>
            <b/>
            <sz val="10"/>
            <rFont val="Arial"/>
            <family val="2"/>
          </rPr>
          <t xml:space="preserve">Explanation:
</t>
        </r>
        <r>
          <rPr>
            <sz val="10"/>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<sst xmlns="http://schemas.openxmlformats.org/spreadsheetml/2006/main" count="356" uniqueCount="289">
  <si>
    <t>January</t>
  </si>
  <si>
    <t>February</t>
  </si>
  <si>
    <t>March</t>
  </si>
  <si>
    <t>April</t>
  </si>
  <si>
    <t>May</t>
  </si>
  <si>
    <t>June</t>
  </si>
  <si>
    <t>July</t>
  </si>
  <si>
    <t>August</t>
  </si>
  <si>
    <t>September</t>
  </si>
  <si>
    <t>October</t>
  </si>
  <si>
    <t>November</t>
  </si>
  <si>
    <t>December</t>
  </si>
  <si>
    <t>ACTUAL CASH FLOWS: SIX-MONTHS</t>
  </si>
  <si>
    <t>Enter your full name</t>
  </si>
  <si>
    <t>Key:</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</si>
  <si>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</si>
  <si>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</si>
  <si>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</si>
  <si>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</si>
  <si>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</si>
  <si>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</si>
  <si>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</si>
  <si>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</si>
  <si>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</si>
  <si>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</si>
  <si>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</si>
  <si>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</si>
  <si>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</si>
  <si>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</si>
  <si>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</si>
  <si>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</si>
  <si>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</si>
  <si>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</si>
  <si>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</si>
  <si>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</si>
  <si>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</si>
  <si>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</si>
  <si>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</si>
  <si>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</si>
  <si>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</si>
  <si>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</si>
  <si>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</si>
  <si>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</si>
  <si>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</si>
  <si>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</si>
  <si>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</si>
  <si>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</si>
  <si>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</si>
  <si>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</si>
  <si>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</si>
  <si>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</si>
  <si>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</si>
  <si>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</si>
  <si>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</si>
  <si>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</si>
  <si>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</si>
  <si>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t>
  </si>
  <si>
    <t>Excel Tips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</si>
  <si>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</si>
  <si>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</si>
  <si>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</si>
  <si>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</si>
  <si>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</si>
  <si>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</si>
  <si>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</si>
  <si>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</si>
  <si>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</si>
  <si>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</si>
  <si>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</si>
  <si>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</si>
  <si>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</si>
  <si>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</si>
  <si>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</si>
  <si>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</si>
  <si>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</si>
  <si>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</si>
  <si>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</si>
  <si>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</si>
  <si>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</si>
  <si>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</si>
  <si>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</si>
  <si>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Stress test at 10% reduction in revenue</t>
  </si>
  <si>
    <t>Stress test at 15% reduction in revenue</t>
  </si>
  <si>
    <t>Stress test at 20% reduction in revenue</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</si>
  <si>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</si>
  <si>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</si>
  <si>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</si>
  <si>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</si>
  <si>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</si>
  <si>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Регіон:</t>
  </si>
  <si>
    <r>
      <t>1.</t>
    </r>
    <r>
      <rPr>
        <sz val="14"/>
        <color rgb="FFFFFFFF"/>
        <rFont val="Arial"/>
        <family val="2"/>
        <scheme val="minor"/>
      </rPr>
      <t xml:space="preserve"> Бізнес та </t>
    </r>
    <r>
      <rPr>
        <b/>
        <sz val="14"/>
        <color rgb="FFFFFFFF"/>
        <rFont val="Arial"/>
        <family val="2"/>
      </rPr>
      <t>Бізнес-ідея</t>
    </r>
  </si>
  <si>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</si>
  <si>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</si>
  <si>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Пояснення</t>
  </si>
  <si>
    <t xml:space="preserve">Цілі </t>
  </si>
  <si>
    <t>В поточному році</t>
  </si>
  <si>
    <t>Сума вашого гранту</t>
  </si>
  <si>
    <t>Сума  (грн)</t>
  </si>
  <si>
    <t>Обгрунтування</t>
  </si>
  <si>
    <t>2. Навички та компетенції</t>
  </si>
  <si>
    <t>деталі</t>
  </si>
  <si>
    <t xml:space="preserve">
Коротко опишіть своїх цільових клієнтів:</t>
  </si>
  <si>
    <t>Поясніть свій підхід до ціноутворення товарів та/або послуг:</t>
  </si>
  <si>
    <r>
      <t>4.</t>
    </r>
    <r>
      <rPr>
        <sz val="14"/>
        <color rgb="FFFFFFFF"/>
        <rFont val="Arial"/>
        <family val="2"/>
        <scheme val="minor"/>
      </rPr>
      <t xml:space="preserve"> </t>
    </r>
    <r>
      <rPr>
        <b/>
        <sz val="14"/>
        <color rgb="FFFFFFFF"/>
        <rFont val="Arial"/>
        <family val="2"/>
      </rPr>
      <t>Ринок та конкуренція</t>
    </r>
  </si>
  <si>
    <t xml:space="preserve">Поточні або майбутні можливості: </t>
  </si>
  <si>
    <r>
      <t>5.</t>
    </r>
    <r>
      <rPr>
        <sz val="14"/>
        <color rgb="FFFFFFFF"/>
        <rFont val="Arial"/>
        <family val="2"/>
        <scheme val="minor"/>
      </rPr>
      <t xml:space="preserve"> </t>
    </r>
    <r>
      <rPr>
        <b/>
        <sz val="14"/>
        <color rgb="FFFFFFFF"/>
        <rFont val="Arial"/>
        <family val="2"/>
      </rPr>
      <t>Ваші плани продажів і маркетингу</t>
    </r>
  </si>
  <si>
    <t>Страхування</t>
  </si>
  <si>
    <t>Купівля або лізинг обладнання</t>
  </si>
  <si>
    <t>Поштові, поліграфічні, канцтовари</t>
  </si>
  <si>
    <t>Транспорт і доставка</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</si>
  <si>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</si>
  <si>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</si>
  <si>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</si>
  <si>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</si>
  <si>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 xml:space="preserve">Пам'ятка щодо заповнення бізнес-плану </t>
  </si>
  <si>
    <t>Назва суб'єкта діяльності/ФОП/ПІБ заявника (для фізичних осіб):</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</si>
  <si>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</si>
  <si>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</si>
  <si>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Назва суб'єкта діяльності/ФОП/ПІБ заявника (для фізичних осіб)</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</si>
  <si>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</si>
  <si>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</si>
  <si>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Опишить бізнес-ідею:</t>
  </si>
  <si>
    <t xml:space="preserve">цілі мають бути вказані у форматі SMART: конкретними, вимірними, досяжними, реалістичними та обмеженими в часі
</t>
  </si>
  <si>
    <t xml:space="preserve">Аналіз ринку </t>
  </si>
  <si>
    <t>Як ви просуваєте/будете просувати свій бізнес?</t>
  </si>
  <si>
    <t xml:space="preserve">Бізнес-план має містити  детальний опис бізнес процесів </t>
  </si>
  <si>
    <t>Вкажіть будь-який попередній досвід, все, що стосується реалізації  бізнес-плану:</t>
  </si>
  <si>
    <t>Опишіть, як ви будете використовувати свій грант і як це допоможе вам досягнути ваших цілей:</t>
  </si>
  <si>
    <t xml:space="preserve">Стаття витрат </t>
  </si>
  <si>
    <t xml:space="preserve">зазначте свій попередній досвід, який стосується сфери реалізації бізнес-плану
</t>
  </si>
  <si>
    <t xml:space="preserve">Вкажіть вашу освіту та кваліфікацію, яка допоможе реалізувати бізнес-план </t>
  </si>
  <si>
    <t xml:space="preserve">зазначте всі напрями навчання враховуючи курси, тренінги тощо, які, як ви вважаєте допоможуть вам у реалізації цього бізнес-плану
</t>
  </si>
  <si>
    <t xml:space="preserve">3. Цільова аудиторія </t>
  </si>
  <si>
    <t>опишіть цільову аудиторію споживачів ваших товарів/послуг. Проаналізуйте, за можливості, їх купівельну спроможність</t>
  </si>
  <si>
    <t>чому клієнти мають купувати саме ваші товари/послуги</t>
  </si>
  <si>
    <t>Які потреби або проблеми клієнта вирішують ваші продукти та/або послуги</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</si>
  <si>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</si>
  <si>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Зазначте переваги вашого бізнесу від бізнесу конкурентів</t>
  </si>
  <si>
    <t>Ваші переваги</t>
  </si>
  <si>
    <t>Ваші недоліки</t>
  </si>
  <si>
    <t xml:space="preserve"> Поточні або майбутні загрози:</t>
  </si>
  <si>
    <t xml:space="preserve">Веб-сайт 
·   Веб-сайт (для електронної торгівлі)
·   Реклама (онлайн)
·   Реклама (друк,інше)
·   Маркетинг у пошукових системах
·   Соц.медіа
·   Торгові точки
·   Події та виставки
·   Інший
</t>
  </si>
  <si>
    <t>детально опишить використання грантових коштів (всі витрати суми гранту)</t>
  </si>
  <si>
    <t>План надходжень та витрат на 36 місяців</t>
  </si>
  <si>
    <t>Всього надходжень</t>
  </si>
  <si>
    <t>Розмір гранту</t>
  </si>
  <si>
    <t>Сума гранту, грн.</t>
  </si>
  <si>
    <t>Інші джерела надходжень грошових коштів</t>
  </si>
  <si>
    <t>Опис (в разі необхідності)</t>
  </si>
  <si>
    <t>Всього</t>
  </si>
  <si>
    <t>Всього витрати</t>
  </si>
  <si>
    <t>Ваш чистий дохід</t>
  </si>
  <si>
    <t>Ваші нотатки та коментарі</t>
  </si>
  <si>
    <t>Використайте це місце для пояснень будь-якої необхідної інформації, яку ви вказали вище при заповненні полів.</t>
  </si>
  <si>
    <t>н/д</t>
  </si>
  <si>
    <t>Оплата професійних послуг (юридичні, бухгалтерські тощо)</t>
  </si>
  <si>
    <t>Витрати, пов'язані з реалізацію продукції/надання послуг</t>
  </si>
  <si>
    <t xml:space="preserve">Залишок коштів/переплат на дату початку </t>
  </si>
  <si>
    <t>Перехідний залишок коштів</t>
  </si>
  <si>
    <t xml:space="preserve">Залишок коштів всього, грн. </t>
  </si>
  <si>
    <t>Додаткові доходи від реалізації товарів/послуг</t>
  </si>
  <si>
    <t>Статті надходжень</t>
  </si>
  <si>
    <t>Доходи від реалізації майна</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</si>
  <si>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</si>
  <si>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</si>
  <si>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</si>
  <si>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Сплата податків і зборів</t>
  </si>
  <si>
    <t>надходження від реалізації товарів/послуг</t>
  </si>
  <si>
    <t>Комунальні послуги (газ, світло, вода)</t>
  </si>
  <si>
    <t>Всього витрати на оплату праці</t>
  </si>
  <si>
    <t>Опис проєкту</t>
  </si>
  <si>
    <t>ПОРАДИ ЩОДО ЗАПОВНЕННЯ ШАБЛОНУ</t>
  </si>
  <si>
    <t>Поради щодо використання Excel</t>
  </si>
  <si>
    <t>Придбання майна для здійснення діяльності</t>
  </si>
  <si>
    <t xml:space="preserve">Витрати на оренду </t>
  </si>
  <si>
    <t>Телефон та інтернет</t>
  </si>
  <si>
    <t>Маркетинг та реклама</t>
  </si>
  <si>
    <t>Охорона</t>
  </si>
  <si>
    <t>Заробітна плата заявника (для ФОП)</t>
  </si>
  <si>
    <t>Повернення гранту</t>
  </si>
  <si>
    <t xml:space="preserve">Інші платежі </t>
  </si>
  <si>
    <t>Статі витрат пов'язані з реалізацією проєкту</t>
  </si>
  <si>
    <t>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t>
  </si>
  <si>
    <t>Середньострокові (1-3роки)</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</si>
  <si>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</si>
  <si>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Разом</t>
  </si>
  <si>
    <t>квартали періоду реалізації бізнес-плану</t>
  </si>
  <si>
    <t>Період надання гранту, квартали</t>
  </si>
  <si>
    <t>Група оподаткування</t>
  </si>
  <si>
    <t>- Загальна
- Спрощена</t>
  </si>
  <si>
    <t>Група ФОП</t>
  </si>
  <si>
    <r>
      <t xml:space="preserve">1 група, 2 група, 3 група, 4 група. </t>
    </r>
    <r>
      <rPr>
        <sz val="11"/>
        <color rgb="FFFF0000"/>
        <rFont val="Arial"/>
        <family val="2"/>
        <charset val="204"/>
      </rPr>
      <t>(опис груп у вкладці Памятка)</t>
    </r>
  </si>
  <si>
    <t xml:space="preserve">Кількість працючих працівників </t>
  </si>
  <si>
    <t>зазначається кількість вже працюючих працівників станом на дату подання заяви</t>
  </si>
  <si>
    <t>ГРУПИ ФОП</t>
  </si>
  <si>
    <t>Група</t>
  </si>
  <si>
    <t>Ставка ЄП</t>
  </si>
  <si>
    <t>Ставка ЄСВ</t>
  </si>
  <si>
    <t>Ліміт доходу</t>
  </si>
  <si>
    <t>Кількість найманих працівників</t>
  </si>
  <si>
    <t>Звітність</t>
  </si>
  <si>
    <t>Перша</t>
  </si>
  <si>
    <t>10% від прожиткового мінімуму</t>
  </si>
  <si>
    <t>22% від мінзарплати</t>
  </si>
  <si>
    <t>167 мінзарплат</t>
  </si>
  <si>
    <t>Немає</t>
  </si>
  <si>
    <t>Щомісячна декларація</t>
  </si>
  <si>
    <t>Друга</t>
  </si>
  <si>
    <t>20% від мінімальної заробітної плати</t>
  </si>
  <si>
    <t>834 мінзарплат</t>
  </si>
  <si>
    <t>Не більше 10 осіб</t>
  </si>
  <si>
    <t>Третя</t>
  </si>
  <si>
    <t>5% від доходу без ПДВ</t>
  </si>
  <si>
    <t>1167 мінзарплат</t>
  </si>
  <si>
    <t>Без обмежень</t>
  </si>
  <si>
    <t>Щоквартальна декларація</t>
  </si>
  <si>
    <t>Четверта</t>
  </si>
  <si>
    <t>Від 0,09% до 1,8% від нормативної оцінки землі</t>
  </si>
  <si>
    <t>Не встановлено</t>
  </si>
  <si>
    <t>Раз на рік</t>
  </si>
  <si>
    <t>Оплата праці діючих працівників</t>
  </si>
  <si>
    <t>Оплата праці нових працівників згідно Заяви</t>
  </si>
  <si>
    <t>Сплата податків і зборів за діючих працівників</t>
  </si>
  <si>
    <t xml:space="preserve">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t>
  </si>
  <si>
    <t>Спрощена</t>
  </si>
  <si>
    <t>2 група</t>
  </si>
  <si>
    <t>UV/LED лампи професійні</t>
  </si>
  <si>
    <t>Апарати для манікюру (фрезери)</t>
  </si>
  <si>
    <t xml:space="preserve">Витяжки настільні </t>
  </si>
  <si>
    <t>Стерилізатори (сухожар/автоклав)</t>
  </si>
  <si>
    <t>Манікюрні столи</t>
  </si>
  <si>
    <t>Обладнання для рецепції</t>
  </si>
  <si>
    <t>Перукарське крісло</t>
  </si>
  <si>
    <t>Дзеркало</t>
  </si>
  <si>
    <t>Маркетинг</t>
  </si>
  <si>
    <t>послуги манікюру</t>
  </si>
  <si>
    <t>послуги перукаря</t>
  </si>
  <si>
    <t>1. Підписати договір оренди на приміщення та виконати ремонт приміщення.</t>
  </si>
  <si>
    <t>2. Придбачи необхідне обладнання протягом 2 місяців.</t>
  </si>
  <si>
    <t>3. Запустити роботу салону та локаційну таргетовану рекламу</t>
  </si>
  <si>
    <t>4. Досягти рівня клієнтів на манікюрні послуги до 5 осіб в день, на перукарські послуги - до 4 осіб в день.</t>
  </si>
  <si>
    <t>2. Вийти на відсоток постійних клієнтів на рівні 50%.</t>
  </si>
  <si>
    <t>Професійні UV/LED лампи необхідні для якісного полімеризування гель-лаків та матеріалів у манікюрі. Забезпечують швидке та безпечне затвердіння покриття, що підвищує ефективність роботи майстрів і комфорт клієнтів</t>
  </si>
  <si>
    <t>Фрезери використовуються для апаратного манікюру та педикюру, пришвидшують процес обробки нігтів і кутикули, забезпечують точність і безпечність процедур. Це ключове обладнання для професійної роботи майстрів</t>
  </si>
  <si>
    <t>Настільні витяжки очищують повітря від пилу під час манікюрних процедур, покращують умови праці майстра та сприяють безпеці клієнтів, підтримуючи чистоту робочої зони</t>
  </si>
  <si>
    <t>Стерилізатори потрібні для якісної дезінфекції та стерилізації інструментів. Вони забезпечують відповідність санітарним нормам і гарантують безпеку послуг, що є критично важливим у beauty-сфер</t>
  </si>
  <si>
    <t>Спеціалізовані манікюрні столи забезпечують ергономічність робочого місця, комфорт майстра та клієнта, а також дозволяють організувати інструменти так, щоб робота була ефективною й зручною</t>
  </si>
  <si>
    <t>Зручні крісла створюють комфортні умови для клієнтів під час процедур, що покращує загальну якість сервісу та впливає на рівень задоволеності відвідувачів</t>
  </si>
  <si>
    <t>Перукарське обладнання та стайлінгові інструменти потрібні для якісного надання послуг укладки та фарбування волосся. Забезпечують професійний результат і розширюють можливості майстра</t>
  </si>
  <si>
    <t>Необхідне для організації роботи на вході: зустріч клієнтів, запис, комунікація та продаж супутньої продукції. Формує перше враження про салон і підвищує рівень сервісу</t>
  </si>
  <si>
    <t>Комфортне та регульоване крісло необхідне для надання перукарських послуг. Забезпечує правильне положення клієнта та зручність майстра під час роботи</t>
  </si>
  <si>
    <t>Професійне дзеркало необхідне для робочої зони перукаря, допомагає контролювати процес та демонструє клієнту результати послуг</t>
  </si>
  <si>
    <t>Мій підхід до ціноутворення базується на поєднанні реальних витрат, аналізу ринку та формування цінності для клієнта. Я враховую собівартість матеріалів, амортизацію обладнання, оренду приміщення та оплату праці майстрів, що дозволяє встановлювати обґрунтовані та економічно виважені ціни.
Паралельно проводиться регулярний моніторинг ринку, щоб послуги залишалися конкурентними та відповідали очікуванням локальної аудиторії. 
Для підвищення доступності буде впроваджено гнучку цінову політику: акції, сезонні пропозиції, програми лояльності та комбіновані пакети послуг. Це дозволить клієнтам отримувати максимальну цінність за свої кошти, а салону – зберігати конкурентну перевагу.</t>
  </si>
  <si>
    <t xml:space="preserve">Салон розташовуватиметься у Дарницькому районі м. Києва – одному з найбільш густонаселених та динамічно зростаючих районів столиці. Район активно розвивається завдяки великій кількості новобудов, молодих сімей і працюючого населення. Це створює великий потенціал для зростання ринку б’юті-послуг: мешканці району потребують якісних, сучасних та доступних процедур поруч із домом, без необхідності їхати в центр міста.
У Дарницькому районі вже працюють численні салони краси, що пропонують базові послуги – манікюр, педикюр, догляд за волоссям. Багато з них мають хорошу репутацію та привабливий інтер’єр. Проте ринок все ще залишається фрагментованим, а якість обслуговування значно різниться між закладами. Часто клієнтам доводиться відвідувати різні салони для різних процедур – наприклад, робити манікюр в одному місці, а стрижку в іншому через брак спеціалістів або обмежений перелік послуг.
Особливо відчутним є дефіцит салонів «поруч з домом» у нових житлових комплексах. Мешканці новобудов постійно шукають невеликі, сучасні салони з якісним сервісом, але часто стикаються з тим, що найближчі студії переповнені, працюють за застарілими технологіями або не надають повного спектру послуг.
У багатьох салонах району манікюрні послуги представлені широко, але їх якість залежить від кваліфікації майстрів і стану обладнання, яке не завжди оновлюється. Перукарські послуги здебільшого орієнтовані на мас-маркет, з обмеженим можливостями індивідуального підходу або персоналізованого догляду. Це створює можливість для салону з професійними майстрами та новим обладнанням зайняти нішу якісного, але доступного сервісу.
</t>
  </si>
  <si>
    <t xml:space="preserve">1. Малий масштаб на старті
2. Відсутність великого досвіду саме у ролі власниці бізнесу
3. Обмежений перелік послуг
</t>
  </si>
  <si>
    <t xml:space="preserve">1. Досвід роботи адміністратором у салоні краси.
2. Розуміння стандартів чистоти та стерильності.
3. Навички SMM та знання роботи в Instagram
4. Сучасне нове обладнання в салоні.
</t>
  </si>
  <si>
    <t xml:space="preserve">1. Швидке розширення послуг
2. Створення сильного бренду в районі
3. Розвиток Instagram та онлайн-присутності
4. Запровадження програм лояльності та акцій
5. Можливість об’єднувати послуги та підвищувати середній чек
</t>
  </si>
  <si>
    <t xml:space="preserve">1. Висока конкуренція у б’юті-сфері Києва
2. Коливання попиту через економічну ситуацію
3. Залежність від майстрів-партнерів 
4. Зростання цін на матеріали та оренду
5. Необхідність постійних маркетингових активностей
</t>
  </si>
  <si>
    <t>дохід від орендованих місць в салоні</t>
  </si>
  <si>
    <t>Оренда приміщення</t>
  </si>
  <si>
    <t>Оренда приміщення необхідна для створення робочих зон – кабінету манікюру та перукаря</t>
  </si>
  <si>
    <t>Закупівля косметичних засобів, витратних матеріалів і професійної продукції є необхідною для надання послуг. Це включає засоби догляду, матеріали для манікюру та послуг перукаря. Забезпечує готовність салону до повноцінної роботи</t>
  </si>
  <si>
    <t>Крісла клієнтів та майстрів манікюру</t>
  </si>
  <si>
    <t>Фен, плойка</t>
  </si>
  <si>
    <t xml:space="preserve">1. Вища освіта педагогічна.
2. Курс нарощення ВОЛОССЯ студія Volos від 10.02.2023
3. КП № 5141.2 Перукар 2 класу ПНЗ «Навчальний центр «Анастасія», 19.10.2023 року
4. Курс «Італійське нарощування волосся» СН-Studio, 2023 рік.
</t>
  </si>
  <si>
    <t>Розраховані в середньому в залежності від сезону</t>
  </si>
  <si>
    <t>Відсутнє</t>
  </si>
  <si>
    <t>Оплата інтернету та послуг звязку для SMM діяльності</t>
  </si>
  <si>
    <t>Відсутня</t>
  </si>
  <si>
    <t>Купівля обладнання за рахунок гранту</t>
  </si>
  <si>
    <t>Заробітна плата з урахуванням збільшення мінімальної заробітної плати щороку</t>
  </si>
  <si>
    <t>Відсутні</t>
  </si>
  <si>
    <t>Бухгалтер та юрист на аутсорсі</t>
  </si>
  <si>
    <r>
      <t xml:space="preserve">Обладнання за рахунок грантових коштів - </t>
    </r>
    <r>
      <rPr>
        <b/>
        <sz val="10"/>
        <color theme="4"/>
        <rFont val="Arial"/>
        <family val="2"/>
        <charset val="204"/>
      </rPr>
      <t>76500</t>
    </r>
    <r>
      <rPr>
        <sz val="10"/>
        <color theme="4"/>
        <rFont val="Arial"/>
        <family val="2"/>
      </rPr>
      <t xml:space="preserve"> грн.</t>
    </r>
  </si>
  <si>
    <r>
      <t>1 місяць за грантові кошти (</t>
    </r>
    <r>
      <rPr>
        <b/>
        <sz val="10"/>
        <color theme="4"/>
        <rFont val="Arial"/>
        <family val="2"/>
        <charset val="204"/>
      </rPr>
      <t>20000</t>
    </r>
    <r>
      <rPr>
        <sz val="10"/>
        <color theme="4"/>
        <rFont val="Arial"/>
        <family val="2"/>
      </rPr>
      <t>), далі власні кошти</t>
    </r>
  </si>
  <si>
    <r>
      <t xml:space="preserve">Таргетована реклама в соц. Мережах перший кквартал за грантові кошти </t>
    </r>
    <r>
      <rPr>
        <b/>
        <sz val="10"/>
        <color theme="4"/>
        <rFont val="Arial"/>
        <family val="2"/>
        <charset val="204"/>
      </rPr>
      <t>15000</t>
    </r>
  </si>
  <si>
    <r>
      <t>Витрати на закупівлю матеріалів за грантові кошти (</t>
    </r>
    <r>
      <rPr>
        <b/>
        <sz val="10"/>
        <color theme="4"/>
        <rFont val="Arial"/>
        <family val="2"/>
        <charset val="204"/>
      </rPr>
      <t>38500 грн</t>
    </r>
    <r>
      <rPr>
        <sz val="10"/>
        <color theme="4"/>
        <rFont val="Arial"/>
        <family val="2"/>
      </rPr>
      <t>.)</t>
    </r>
  </si>
  <si>
    <t>5. Вихід на беззбиткову діяльність до кінця року.</t>
  </si>
  <si>
    <t>1. Вийти на мінімальний загальний дохід за квартал 234 тис. грн. з другого року роботи салону</t>
  </si>
  <si>
    <t xml:space="preserve">Моя бізнес-ідея передбачає відкриття салону краси у Дарницькому районі м. Києва. Наразі в салоні буде працювати один майстер манікюру, я як засновниця, а також один майстер-партнер, що надає послуги як ФОП на умовах оренди робочого місця. Планується декілька beauty-послуг: манікюр та перукарські послуги. Салон функціонуватиме у орендованому приміщенні.
За кошти гранту планується придбати апарати для манікюру, лампи професійні, витяжки настільні, стерилізатор, манікюрні столи, крісла, перукарське крісло та дзеркало, обладнання для рецепції.
Ключові переваги бізнес-ідеї:
1. Створення робочих місць. Планується офіційне працевлаштування одного майстра, що сприятиме розвитку зайнятості.
2. Зміцнення конкурентоспроможності. Сучасне обладнання дозволить суттєво виділити салон серед інших закладів регіону.
3. Покращення сервісу. Нові зони будуть оформлені сучасно та ергономічно, з урахуванням потреб клієнтів, що сприятиме підвищенню їх лояльності.
4. Стійкість бізнесу в умовах нестабільності. Грант дасть змогу здійснити необхідні інвестиції без надмірного фінансового тиску, що особливо важливо під час війни та економічних викликів.
Для реалізації проєкту планую отримати грант у сумі 150 000 грн для закупівлі обладнання, витратних матеріалів і покриття орендних витрат. Власні інвестиції становитимуть не менше 50 000 грн, які будуть спрямовані на ремонт, дизайн, облаштування приміщення та маркетинг.
</t>
  </si>
  <si>
    <t>Кошти на маркетинг дозволять проводити рекламу салону, залучати нових клієнтів, просувати нові послуги наприклад, педикюр, та підвищувати впізнаваність бренду у регіоні</t>
  </si>
  <si>
    <t>Закупівля матеріалів (гель-лаки, матеріали для нарощення волосся, пилки, матеріали для дизенфекції)</t>
  </si>
  <si>
    <t xml:space="preserve">1. Брак часу – можливість об’єднати кілька процедур в один візит
(наприклад, манікюр + укладка/нарощення волосся. Клієнти економлять час і отримують комплексний догляд без необхідності відвідувати кілька різних салонів.
2. Необхідність якісного та безпечного сервісу – забезпечення стерильності, використання професійного обладнання, комфортні умови обслуговування, сучасні техніки манікюру та догляду за волоссям. Це формує довіру та дає клієнтам відчуття безпеки.
3. Потреба в доглянутому щоденному образі – регулярний манікюр, акуратна стрижка чи укладка допомагають підтримувати професійний вигляд, що особливо важливо для працюючих жінок.
4. Потреба у комфортному місцевому сервісі поруч з домом – зручне розташування в спальному районі дає змогу швидко отримати потрібну послугу без довгих поїздок, особливо актуально для мешканців новобудов.
5. Підготовка до важливих подій – манікюр та укладка для свят, урочистостей або робочих заходів допомагають створити завершений образ.
</t>
  </si>
  <si>
    <t xml:space="preserve">Для розвитку салону краси я планую використовувати комплексний підхід, поєднуючи онлайн- та офлайн-методи, що дозволяє стабільно залучати нових клієнтів та утримувати існуючих.
1. Instagram та Facebook. У соцмережах регулярно публікувати: фото робіт (манікюр, укладки, фарбування); відео «до/після»; відгуки клієнтів; інформацію про акції, розіграші та пакети послуг; сторіс із процесу роботи майстрів, чистоти робочого місця та атмосфери салону. 
2. Сарафанне радіо. Висока якість обслуговування та робота з деталями мотивує клієнтів рекомендувати салон друзям, колегам та родичам. Особисті рекомендації – один із найефективніших каналів просування у б’юті-сфері, тому особливо важливо підтримувати високу якість сервісу та доброзичливу атмосферу.
3. Геолокація в Google та Google My Business. Зареєструю салон у Google Maps та постійно планую працювати над наповненням профілю: красиві фото інтер’єру; актуальні контакти та години роботи; описи послуг; відповіді на відгуки клієнтів. Позитивні рейтинги та висока видимість у пошуку дозволяють залучати людей, які шукають салон «поряд зі мною» на лівому березі столиці.
4. Таргетована реклама в Instagram/Facebook Цільова реклама використовується для просування нових послуг, сезонних акцій або спеціальних пропозицій. Я планую налаштувати рекламу на мешканців лівого берега, новобудов та людей, які цікавляться б’юті-послугами. Це дозволить отримувати постійний потік нових клієнтів.
6. Оформлення фасаду та зовнішня вивіска. Сучасний, чистий та стильний фасад салону привертає увагу людей, які проходять повз, та формує перше враження. Добре видима вивіска та прозорі вітрини роблять салон впізнаваним для мешканців району.
7. Партнерства з локальними брендами та навчальними центрами. Співпраця з магазинами косметики, кафе, фітнес-клубами та освітніми центрами дозволить проводити взаємні акції, обмінюватися рекламними матеріалами та залучати нову аудиторію через крос-промо. Також планується участь у профільних заходах, майстер-класах та навчальних проєктах.
8. Програми лояльності для постійних клієнтів Для стимулювання повторних візитів планується запровадити: накопичувальні знижки; бонуси за рекомендації; спеціальні ціни на комплекси послуг; подарункові сертифікати. Це допоможе утримувати клієнтів та збільшувати кількість регулярних записів.
</t>
  </si>
  <si>
    <t>Маю попередній досвід роботи адміністратором в салоні краси, це допоможе мені у майбутньому адмініструвати власний салон. Адже пропрацювавши більше року як працівник, який  виконував роботу не тільки адміністратора, але й також забезпечення чистого місця для майстра, наявності матеріалів. Маю досвід роботи перукаря і десятки задоволених клієнтів.Проходження онлайн курсів SMM,  що допоможе в майбутньому розвивати свою інстаграм сторінку.</t>
  </si>
  <si>
    <t xml:space="preserve">Цільова аудиторія салону краси
1. Жінки 18-35 років (лівий берег столиці) Активні, мобільні, часто працюють у сфері офісної, творчої чи сервісної зайнятості. Для них важлива можливість отримати якісний манікюр чи послуги перукаря недалеко від дому або по дорозі з роботи. Жінки в цьому віці дуже цікавлятся послугою нарощення волосся.
2. Жінки 35-50 років. Мають стабільний дохід і звикли планувати свій догляд. Частина цієї аудиторії живе або працює в Дарницькому районі та шукає салон «поруч із домом». 
3. Жінки 50+. Віддають перевагу затишним, спокійним салонам з майстрами, яким можна довіряти. 
4. Клієнти, які потребують послуг для особливих подій. Це можуть бути відвідувачі на весілля, свята, ділові заходи.Послуга нарощення штучного волосся підходить для таких жінок. 
5. Мешканці новобудов Дарницького району. Район активно розвивається, щороку заселяються нові житлові комплекси.
</t>
  </si>
  <si>
    <t xml:space="preserve">1. Сучасне нове обладнання Завдяки грантовому фінансуванню салон працює виключно на нових апаратах, витяжках, лампах та стерилізаційному обладнанні. Це забезпечує високу якість послуг, безпеку та комфорт, що вигідно вирізняє нас на тлі салонів зі старим або частково оновленим оснащенням.
2. Повний комплекс послуг у компактному форматі. Клієнт може отримати манікюр і перукарські послуги за один візит, не витрачаючи час на пошук кількох різних студій. Це особливо важливо для мешканців лівого берега, які цінують швидкість та зручність.
3. Зручне розташування «біля дому» Салон орієнтований на мешканців новобудов, де попит на якісний локальний сервіс стабільно високий. У багатьох районах поруч бракує сучасних салонів із професійним обслуговуванням, тож ми закриваємо цю потребу.
4. Партнерська модель із досвідченими майстрами. У салоні будуть працювати не випадкові співробітники, а професійні майстри, які орендуюють робочі місця та зацікавлені у високому рівні сервісу, адже мають власну репутацію та базу клієнтів.
</t>
  </si>
  <si>
    <t>м. Київ</t>
  </si>
  <si>
    <t>ФОП 2 група(20%)+ПДФО (18%)+5% ВЗ за найманих працівників в рамках проєкту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</si>
</sst>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0\ &quot;₴&quot;;\-#,##0\ &quot;₴&quot;"/>
    <numFmt numFmtId="41" formatCode="_-* #,##0\ _₴_-;\-* #,##0\ _₴_-;_-* &quot;-&quot;\ _₴_-;_-@_-"/>
    <numFmt numFmtId="44" formatCode="_-* #,##0.00\ &quot;₴&quot;_-;\-* #,##0.00\ &quot;₴&quot;_-;_-* &quot;-&quot;??\ &quot;₴&quot;_-;_-@_-"/>
    <numFmt numFmtId="164" formatCode="_-* #,##0.00_-;\-* #,##0.00_-;_-* &quot;-&quot;??_-;_-@_-"/>
    <numFmt numFmtId="165" formatCode="&quot;£&quot;#,##0;[Red]\-&quot;£&quot;#,##0"/>
    <numFmt numFmtId="166" formatCode="_-&quot;£&quot;* #,##0.00_-;\-&quot;£&quot;* #,##0.00_-;_-&quot;£&quot;* &quot;-&quot;??_-;_-@_-"/>
    <numFmt numFmtId="167" formatCode="_-* #,##0_-;\-* #,##0_-;_-* &quot;-&quot;??_-;_-@_-"/>
    <numFmt numFmtId="168" formatCode="&quot;£&quot;#,##0.00"/>
    <numFmt numFmtId="169" formatCode="[$£-809]#,##0;&quot;-&quot;[$£-809]#,##0"/>
    <numFmt numFmtId="170" formatCode="#,##0\ &quot;₴&quot;"/>
  </numFmts>
  <fonts count="75" x14ac:knownFonts="1">
    <font>
      <sz val="11"/>
      <color theme="1"/>
      <name val="Arial"/>
      <family val="2"/>
      <scheme val="minor"/>
    </font>
    <font>
      <sz val="10"/>
      <color theme="1"/>
      <name val="Arial"/>
      <family val="2"/>
    </font>
    <font>
      <sz val="11"/>
      <color theme="1"/>
      <name val="Arial"/>
      <family val="2"/>
    </font>
    <font>
      <b/>
      <sz val="11"/>
      <name val="Arial"/>
      <family val="2"/>
    </font>
    <font>
      <b/>
      <sz val="11"/>
      <color theme="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b/>
      <sz val="11"/>
      <color theme="0"/>
      <name val="Arial"/>
      <family val="2"/>
    </font>
    <font>
      <b/>
      <sz val="12"/>
      <color theme="0"/>
      <name val="Arial"/>
      <family val="2"/>
    </font>
    <font>
      <b/>
      <sz val="14"/>
      <color theme="0"/>
      <name val="Arial"/>
      <family val="2"/>
    </font>
    <font>
      <b/>
      <sz val="10"/>
      <name val="Arial"/>
      <family val="2"/>
    </font>
    <font>
      <sz val="10"/>
      <name val="Arial"/>
      <family val="2"/>
    </font>
    <font>
      <b/>
      <sz val="22"/>
      <name val="Arial"/>
      <family val="2"/>
    </font>
    <font>
      <b/>
      <sz val="14"/>
      <color rgb="FFFFFFFF"/>
      <name val="Arial"/>
      <family val="2"/>
    </font>
    <font>
      <sz val="14"/>
      <color rgb="FFFFFFFF"/>
      <name val="Arial"/>
      <family val="2"/>
      <scheme val="minor"/>
    </font>
    <font>
      <sz val="9"/>
      <name val="Tahoma"/>
      <family val="2"/>
    </font>
    <font>
      <sz val="16"/>
      <name val="Arial"/>
      <family val="2"/>
      <scheme val="major"/>
    </font>
    <font>
      <sz val="11"/>
      <name val="Arial"/>
      <family val="2"/>
      <scheme val="minor"/>
    </font>
    <font>
      <b/>
      <sz val="9"/>
      <name val="Tahoma"/>
      <family val="2"/>
    </font>
    <font>
      <b/>
      <sz val="10"/>
      <color theme="0"/>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0"/>
      <color rgb="FF142855"/>
      <name val="Arial"/>
      <family val="2"/>
    </font>
    <font>
      <b/>
      <sz val="11"/>
      <color rgb="FF142855"/>
      <name val="Arial"/>
      <family val="2"/>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sz val="11"/>
      <color theme="4"/>
      <name val="Arial"/>
      <family val="2"/>
    </font>
    <font>
      <b/>
      <sz val="18"/>
      <color theme="4"/>
      <name val="Arial"/>
      <family val="2"/>
      <scheme val="minor"/>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amily val="2"/>
    </font>
    <font>
      <sz val="12"/>
      <color rgb="FF142855"/>
      <name val="Arial"/>
      <family val="2"/>
      <scheme val="minor"/>
    </font>
    <font>
      <b/>
      <sz val="18"/>
      <color rgb="FF142855"/>
      <name val="Arial"/>
      <family val="2"/>
      <scheme val="minor"/>
    </font>
    <font>
      <b/>
      <sz val="14"/>
      <color theme="0"/>
      <name val="Arial"/>
      <family val="2"/>
      <charset val="204"/>
      <scheme val="minor"/>
    </font>
    <font>
      <i/>
      <sz val="11"/>
      <name val="Arial"/>
      <family val="2"/>
      <scheme val="minor"/>
    </font>
    <font>
      <sz val="11"/>
      <color theme="3"/>
      <name val="Arial"/>
      <family val="2"/>
      <charset val="204"/>
      <scheme val="minor"/>
    </font>
    <font>
      <sz val="10"/>
      <color rgb="FF142855"/>
      <name val="Arial"/>
      <family val="2"/>
      <scheme val="minor"/>
    </font>
    <font>
      <sz val="11"/>
      <color theme="4"/>
      <name val="Times New Roman"/>
      <family val="1"/>
      <charset val="204"/>
    </font>
    <font>
      <sz val="11"/>
      <name val="Calibri"/>
      <family val="2"/>
      <charset val="204"/>
    </font>
    <font>
      <sz val="11"/>
      <color rgb="FFFF0000"/>
      <name val="Arial"/>
      <family val="2"/>
      <charset val="204"/>
    </font>
    <font>
      <sz val="11"/>
      <color rgb="FF000000"/>
      <name val="Arial"/>
      <family val="2"/>
      <charset val="204"/>
    </font>
    <font>
      <b/>
      <sz val="10"/>
      <color rgb="FF333333"/>
      <name val="Arial"/>
      <family val="2"/>
      <charset val="204"/>
      <scheme val="minor"/>
    </font>
    <font>
      <sz val="10"/>
      <color rgb="FF333333"/>
      <name val="Arial"/>
      <family val="2"/>
      <charset val="204"/>
      <scheme val="minor"/>
    </font>
    <font>
      <sz val="11"/>
      <color theme="1"/>
      <name val="Arial"/>
      <family val="2"/>
      <scheme val="minor"/>
    </font>
    <font>
      <sz val="10"/>
      <color theme="4"/>
      <name val="Arial"/>
      <family val="2"/>
      <charset val="204"/>
    </font>
    <font>
      <sz val="9"/>
      <color indexed="81"/>
      <name val="Tahoma"/>
      <family val="2"/>
      <charset val="204"/>
    </font>
    <font>
      <b/>
      <sz val="9"/>
      <color indexed="81"/>
      <name val="Tahoma"/>
      <family val="2"/>
      <charset val="204"/>
    </font>
    <font>
      <b/>
      <sz val="10"/>
      <color theme="4"/>
      <name val="Arial"/>
      <family val="2"/>
      <charset val="204"/>
    </font>
  </fonts>
  <fills count="1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55C0FF"/>
        <bgColor indexed="64"/>
      </patternFill>
    </fill>
    <fill>
      <patternFill patternType="solid">
        <fgColor rgb="FF142855"/>
        <bgColor indexed="64"/>
      </patternFill>
    </fill>
    <fill>
      <patternFill patternType="solid">
        <fgColor rgb="FF50C5A7"/>
        <bgColor indexed="64"/>
      </patternFill>
    </fill>
    <fill>
      <patternFill patternType="solid">
        <fgColor theme="4"/>
        <bgColor indexed="64"/>
      </patternFill>
    </fill>
    <fill>
      <patternFill patternType="solid">
        <fgColor theme="7"/>
        <bgColor indexed="64"/>
      </patternFill>
    </fill>
    <fill>
      <patternFill patternType="solid">
        <fgColor rgb="FF55C0FF"/>
        <bgColor indexed="64"/>
      </patternFill>
    </fill>
    <fill>
      <patternFill patternType="solid">
        <fgColor theme="6" tint="0.39997558519241921"/>
        <bgColor indexed="64"/>
      </patternFill>
    </fill>
    <fill>
      <patternFill patternType="solid">
        <fgColor rgb="FFF9F9F9"/>
        <bgColor indexed="64"/>
      </patternFill>
    </fill>
    <fill>
      <patternFill patternType="solid">
        <fgColor rgb="FFFFFF00"/>
        <bgColor indexed="64"/>
      </patternFill>
    </fill>
    <fill>
      <patternFill patternType="solid">
        <fgColor rgb="FF50C5A7"/>
        <bgColor indexed="64"/>
      </patternFill>
    </fill>
    <fill>
      <patternFill patternType="solid">
        <fgColor rgb="FF55C0FF"/>
        <bgColor indexed="64"/>
      </patternFill>
    </fill>
  </fills>
  <borders count="124">
    <border>
      <left/>
      <right/>
      <top/>
      <bottom/>
      <diagonal/>
    </border>
    <border>
      <left/>
      <right/>
      <top/>
      <bottom style="hair">
        <color theme="1" tint="0.49995422223578601"/>
      </bottom>
      <diagonal/>
    </border>
    <border>
      <left/>
      <right/>
      <top style="double">
        <color auto="1"/>
      </top>
      <bottom/>
      <diagonal/>
    </border>
    <border>
      <left/>
      <right/>
      <top/>
      <bottom style="double">
        <color rgb="FF000000"/>
      </bottom>
      <diagonal/>
    </border>
    <border>
      <left/>
      <right/>
      <top/>
      <bottom style="double">
        <color auto="1"/>
      </bottom>
      <diagonal/>
    </border>
    <border>
      <left/>
      <right style="thin">
        <color theme="1" tint="0.49995422223578601"/>
      </right>
      <top style="thin">
        <color theme="1" tint="0.49995422223578601"/>
      </top>
      <bottom style="thin">
        <color theme="1" tint="0.49995422223578601"/>
      </bottom>
      <diagonal/>
    </border>
    <border>
      <left style="medium">
        <color auto="1"/>
      </left>
      <right style="medium">
        <color rgb="FFA89497"/>
      </right>
      <top style="medium">
        <color auto="1"/>
      </top>
      <bottom style="medium">
        <color auto="1"/>
      </bottom>
      <diagonal/>
    </border>
    <border>
      <left/>
      <right style="medium">
        <color rgb="FFA89497"/>
      </right>
      <top/>
      <bottom/>
      <diagonal/>
    </border>
    <border>
      <left style="thin">
        <color auto="1"/>
      </left>
      <right style="medium">
        <color rgb="FFA89497"/>
      </right>
      <top/>
      <bottom style="thin">
        <color auto="1"/>
      </bottom>
      <diagonal/>
    </border>
    <border>
      <left style="thin">
        <color auto="1"/>
      </left>
      <right style="medium">
        <color rgb="FFA89497"/>
      </right>
      <top style="thin">
        <color auto="1"/>
      </top>
      <bottom style="thin">
        <color auto="1"/>
      </bottom>
      <diagonal/>
    </border>
    <border>
      <left style="thin">
        <color auto="1"/>
      </left>
      <right style="medium">
        <color rgb="FFA89497"/>
      </right>
      <top style="thin">
        <color auto="1"/>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style="thin">
        <color theme="1" tint="0.49995422223578601"/>
      </right>
      <top style="thin">
        <color theme="1" tint="0.49995422223578601"/>
      </top>
      <bottom style="thin">
        <color theme="1" tint="0.49995422223578601"/>
      </bottom>
      <diagonal/>
    </border>
    <border>
      <left style="medium">
        <color rgb="FFA89497"/>
      </left>
      <right style="thin">
        <color auto="1"/>
      </right>
      <top/>
      <bottom style="medium">
        <color rgb="FFA89497"/>
      </bottom>
      <diagonal/>
    </border>
    <border>
      <left style="medium">
        <color rgb="FFA89497"/>
      </left>
      <right style="medium">
        <color rgb="FFA89497"/>
      </right>
      <top style="medium">
        <color rgb="FFA89497"/>
      </top>
      <bottom/>
      <diagonal/>
    </border>
    <border>
      <left style="medium">
        <color rgb="FFA89497"/>
      </left>
      <right style="medium">
        <color rgb="FFA89497"/>
      </right>
      <top style="thin">
        <color theme="0" tint="-0.24994659260841701"/>
      </top>
      <bottom style="thin">
        <color theme="0" tint="-0.24994659260841701"/>
      </bottom>
      <diagonal/>
    </border>
    <border>
      <left/>
      <right/>
      <top/>
      <bottom style="double">
        <color theme="4"/>
      </bottom>
      <diagonal/>
    </border>
    <border>
      <left style="thin">
        <color theme="4"/>
      </left>
      <right style="thin">
        <color theme="4"/>
      </right>
      <top style="thin">
        <color theme="4"/>
      </top>
      <bottom style="thin">
        <color theme="4"/>
      </bottom>
      <diagonal/>
    </border>
    <border>
      <left/>
      <right/>
      <top/>
      <bottom style="thin">
        <color theme="1" tint="0.49995422223578601"/>
      </bottom>
      <diagonal/>
    </border>
    <border>
      <left/>
      <right style="thin">
        <color theme="1" tint="0.34998626667073579"/>
      </right>
      <top/>
      <bottom style="thin">
        <color theme="1" tint="0.49995422223578601"/>
      </bottom>
      <diagonal/>
    </border>
    <border>
      <left/>
      <right style="thin">
        <color theme="1" tint="0.49995422223578601"/>
      </right>
      <top/>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rgb="FFA89497"/>
      </left>
      <right style="medium">
        <color rgb="FFA89497"/>
      </right>
      <top/>
      <bottom/>
      <diagonal/>
    </border>
    <border>
      <left style="medium">
        <color rgb="FFA89497"/>
      </left>
      <right style="thin">
        <color theme="1" tint="0.49995422223578601"/>
      </right>
      <top style="medium">
        <color rgb="FFA89497"/>
      </top>
      <bottom style="thin">
        <color theme="1" tint="0.49995422223578601"/>
      </bottom>
      <diagonal/>
    </border>
    <border>
      <left/>
      <right style="thin">
        <color theme="1" tint="0.49995422223578601"/>
      </right>
      <top style="medium">
        <color rgb="FFA89497"/>
      </top>
      <bottom style="thin">
        <color theme="1" tint="0.49995422223578601"/>
      </bottom>
      <diagonal/>
    </border>
    <border>
      <left style="thin">
        <color theme="1" tint="0.49995422223578601"/>
      </left>
      <right style="thin">
        <color theme="1" tint="0.49995422223578601"/>
      </right>
      <top style="medium">
        <color rgb="FFA89497"/>
      </top>
      <bottom style="thin">
        <color theme="1" tint="0.49995422223578601"/>
      </bottom>
      <diagonal/>
    </border>
    <border>
      <left/>
      <right style="medium">
        <color rgb="FFA89497"/>
      </right>
      <top style="medium">
        <color rgb="FFA89497"/>
      </top>
      <bottom style="thin">
        <color theme="1" tint="0.49995422223578601"/>
      </bottom>
      <diagonal/>
    </border>
    <border>
      <left style="medium">
        <color rgb="FFA89497"/>
      </left>
      <right style="thin">
        <color theme="1" tint="0.49995422223578601"/>
      </right>
      <top/>
      <bottom/>
      <diagonal/>
    </border>
    <border>
      <left style="thin">
        <color auto="1"/>
      </left>
      <right style="thin">
        <color theme="1" tint="0.49995422223578601"/>
      </right>
      <top/>
      <bottom style="medium">
        <color rgb="FFA89497"/>
      </bottom>
      <diagonal/>
    </border>
    <border>
      <left/>
      <right/>
      <top style="medium">
        <color rgb="FFA89497"/>
      </top>
      <bottom style="thin">
        <color theme="1" tint="0.49995422223578601"/>
      </bottom>
      <diagonal/>
    </border>
    <border>
      <left style="thin">
        <color theme="1" tint="0.49995422223578601"/>
      </left>
      <right style="thin">
        <color theme="1" tint="0.49995422223578601"/>
      </right>
      <top/>
      <bottom style="thin">
        <color theme="1" tint="0.49995422223578601"/>
      </bottom>
      <diagonal/>
    </border>
    <border>
      <left style="medium">
        <color rgb="FFA89497"/>
      </left>
      <right style="thin">
        <color theme="1" tint="0.49995422223578601"/>
      </right>
      <top/>
      <bottom style="thin">
        <color theme="1" tint="0.49995422223578601"/>
      </bottom>
      <diagonal/>
    </border>
    <border>
      <left/>
      <right style="thin">
        <color theme="1" tint="0.49995422223578601"/>
      </right>
      <top/>
      <bottom style="thin">
        <color theme="1" tint="0.49995422223578601"/>
      </bottom>
      <diagonal/>
    </border>
    <border>
      <left style="medium">
        <color rgb="FFA89497"/>
      </left>
      <right style="thin">
        <color theme="1" tint="0.49995422223578601"/>
      </right>
      <top style="thin">
        <color theme="1" tint="0.49995422223578601"/>
      </top>
      <bottom/>
      <diagonal/>
    </border>
    <border>
      <left/>
      <right style="thin">
        <color theme="1" tint="0.49995422223578601"/>
      </right>
      <top style="thin">
        <color theme="1" tint="0.49995422223578601"/>
      </top>
      <bottom/>
      <diagonal/>
    </border>
    <border>
      <left style="thin">
        <color theme="1" tint="0.49995422223578601"/>
      </left>
      <right style="thin">
        <color theme="1" tint="0.49995422223578601"/>
      </right>
      <top/>
      <bottom/>
      <diagonal/>
    </border>
    <border>
      <left style="thin">
        <color theme="1" tint="0.49995422223578601"/>
      </left>
      <right style="thin">
        <color theme="1" tint="0.49995422223578601"/>
      </right>
      <top style="thin">
        <color theme="1" tint="0.49995422223578601"/>
      </top>
      <bottom style="thin">
        <color theme="1" tint="0.49995422223578601"/>
      </bottom>
      <diagonal/>
    </border>
    <border>
      <left style="medium">
        <color rgb="FFA89497"/>
      </left>
      <right style="medium">
        <color auto="1"/>
      </right>
      <top style="medium">
        <color rgb="FFA89497"/>
      </top>
      <bottom style="medium">
        <color rgb="FFA89497"/>
      </bottom>
      <diagonal/>
    </border>
    <border>
      <left style="medium">
        <color auto="1"/>
      </left>
      <right style="thin">
        <color theme="1" tint="0.34998626667073579"/>
      </right>
      <top style="medium">
        <color rgb="FFA89497"/>
      </top>
      <bottom style="medium">
        <color rgb="FFA89497"/>
      </bottom>
      <diagonal/>
    </border>
    <border>
      <left/>
      <right/>
      <top/>
      <bottom style="thin">
        <color auto="1"/>
      </bottom>
      <diagonal/>
    </border>
    <border>
      <left style="thin">
        <color theme="1" tint="0.49995422223578601"/>
      </left>
      <right style="thin">
        <color theme="1" tint="0.49995422223578601"/>
      </right>
      <top style="thin">
        <color auto="1"/>
      </top>
      <bottom style="thin">
        <color theme="1" tint="0.49995422223578601"/>
      </bottom>
      <diagonal/>
    </border>
    <border>
      <left/>
      <right style="medium">
        <color rgb="FFA89497"/>
      </right>
      <top style="thin">
        <color auto="1"/>
      </top>
      <bottom style="thin">
        <color theme="1" tint="0.49995422223578601"/>
      </bottom>
      <diagonal/>
    </border>
    <border>
      <left/>
      <right style="medium">
        <color rgb="FFA89497"/>
      </right>
      <top/>
      <bottom style="thin">
        <color theme="1" tint="0.49995422223578601"/>
      </bottom>
      <diagonal/>
    </border>
    <border>
      <left/>
      <right style="thin">
        <color theme="1" tint="0.49995422223578601"/>
      </right>
      <top/>
      <bottom style="medium">
        <color rgb="FFA89497"/>
      </bottom>
      <diagonal/>
    </border>
    <border>
      <left style="thin">
        <color theme="1" tint="0.49995422223578601"/>
      </left>
      <right style="thin">
        <color theme="1" tint="0.49995422223578601"/>
      </right>
      <top/>
      <bottom style="medium">
        <color rgb="FFA89497"/>
      </bottom>
      <diagonal/>
    </border>
    <border>
      <left style="thin">
        <color theme="1" tint="0.34998626667073579"/>
      </left>
      <right style="thin">
        <color theme="1" tint="0.49995422223578601"/>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medium">
        <color theme="0" tint="-0.34995574816125979"/>
      </left>
      <right/>
      <top/>
      <bottom/>
      <diagonal/>
    </border>
    <border>
      <left/>
      <right style="medium">
        <color theme="0" tint="-0.34995574816125979"/>
      </right>
      <top/>
      <bottom/>
      <diagonal/>
    </border>
    <border>
      <left style="medium">
        <color theme="0" tint="-0.34995574816125979"/>
      </left>
      <right/>
      <top/>
      <bottom style="medium">
        <color theme="0" tint="-0.34995574816125979"/>
      </bottom>
      <diagonal/>
    </border>
    <border>
      <left/>
      <right/>
      <top/>
      <bottom style="medium">
        <color theme="0" tint="-0.34995574816125979"/>
      </bottom>
      <diagonal/>
    </border>
    <border>
      <left/>
      <right style="medium">
        <color theme="0" tint="-0.34995574816125979"/>
      </right>
      <top/>
      <bottom style="medium">
        <color theme="0" tint="-0.34995574816125979"/>
      </bottom>
      <diagonal/>
    </border>
    <border>
      <left/>
      <right style="thin">
        <color rgb="FF808080"/>
      </right>
      <top/>
      <bottom style="thin">
        <color rgb="FF808080"/>
      </bottom>
      <diagonal/>
    </border>
    <border>
      <left style="medium">
        <color rgb="FFA89497"/>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rgb="FFA89497"/>
      </right>
      <top style="thin">
        <color theme="0" tint="-0.24994659260841701"/>
      </top>
      <bottom style="thin">
        <color theme="0" tint="-0.24994659260841701"/>
      </bottom>
      <diagonal/>
    </border>
    <border>
      <left style="medium">
        <color rgb="FFA89497"/>
      </left>
      <right/>
      <top style="thin">
        <color theme="0" tint="-0.24994659260841701"/>
      </top>
      <bottom/>
      <diagonal/>
    </border>
    <border>
      <left/>
      <right/>
      <top style="thin">
        <color theme="0" tint="-0.24994659260841701"/>
      </top>
      <bottom/>
      <diagonal/>
    </border>
    <border>
      <left/>
      <right style="medium">
        <color rgb="FFA89497"/>
      </right>
      <top style="thin">
        <color theme="0" tint="-0.24994659260841701"/>
      </top>
      <bottom/>
      <diagonal/>
    </border>
    <border>
      <left style="medium">
        <color rgb="FFA89497"/>
      </left>
      <right style="medium">
        <color rgb="FFA89497"/>
      </right>
      <top style="medium">
        <color rgb="FFA89497"/>
      </top>
      <bottom style="thin">
        <color theme="0" tint="-0.24994659260841701"/>
      </bottom>
      <diagonal/>
    </border>
    <border>
      <left style="medium">
        <color rgb="FFA89497"/>
      </left>
      <right style="medium">
        <color rgb="FFA89497"/>
      </right>
      <top/>
      <bottom style="medium">
        <color rgb="FFA89497"/>
      </bottom>
      <diagonal/>
    </border>
    <border>
      <left/>
      <right/>
      <top style="medium">
        <color theme="0" tint="-0.34995574816125979"/>
      </top>
      <bottom/>
      <diagonal/>
    </border>
    <border>
      <left/>
      <right style="medium">
        <color theme="0" tint="-0.34995574816125979"/>
      </right>
      <top style="medium">
        <color theme="0" tint="-0.34995574816125979"/>
      </top>
      <bottom/>
      <diagonal/>
    </border>
    <border>
      <left style="medium">
        <color rgb="FF333333"/>
      </left>
      <right style="medium">
        <color rgb="FF000000"/>
      </right>
      <top style="medium">
        <color rgb="FF333333"/>
      </top>
      <bottom style="medium">
        <color rgb="FF000000"/>
      </bottom>
      <diagonal/>
    </border>
    <border>
      <left style="medium">
        <color rgb="FF000000"/>
      </left>
      <right style="medium">
        <color rgb="FF000000"/>
      </right>
      <top style="medium">
        <color rgb="FF333333"/>
      </top>
      <bottom style="medium">
        <color rgb="FF000000"/>
      </bottom>
      <diagonal/>
    </border>
    <border>
      <left style="medium">
        <color rgb="FF000000"/>
      </left>
      <right style="medium">
        <color rgb="FF333333"/>
      </right>
      <top style="medium">
        <color rgb="FF333333"/>
      </top>
      <bottom style="medium">
        <color rgb="FF000000"/>
      </bottom>
      <diagonal/>
    </border>
    <border>
      <left style="medium">
        <color rgb="FF333333"/>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333333"/>
      </right>
      <top style="medium">
        <color rgb="FF000000"/>
      </top>
      <bottom style="medium">
        <color rgb="FF000000"/>
      </bottom>
      <diagonal/>
    </border>
    <border>
      <left style="medium">
        <color rgb="FF333333"/>
      </left>
      <right style="medium">
        <color rgb="FF000000"/>
      </right>
      <top style="medium">
        <color rgb="FF000000"/>
      </top>
      <bottom style="medium">
        <color rgb="FF333333"/>
      </bottom>
      <diagonal/>
    </border>
    <border>
      <left style="medium">
        <color rgb="FF000000"/>
      </left>
      <right style="medium">
        <color rgb="FF000000"/>
      </right>
      <top style="medium">
        <color rgb="FF000000"/>
      </top>
      <bottom style="medium">
        <color rgb="FF333333"/>
      </bottom>
      <diagonal/>
    </border>
    <border>
      <left style="medium">
        <color rgb="FF000000"/>
      </left>
      <right style="medium">
        <color rgb="FF333333"/>
      </right>
      <top style="medium">
        <color rgb="FF000000"/>
      </top>
      <bottom style="medium">
        <color rgb="FF333333"/>
      </bottom>
      <diagonal/>
    </border>
    <border>
      <left/>
      <right/>
      <top/>
      <bottom style="medium">
        <color theme="1" tint="0.49995422223578601"/>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000000"/>
      </left>
      <right/>
      <top style="medium">
        <color rgb="FF000000"/>
      </top>
      <bottom style="medium">
        <color rgb="FF333333"/>
      </bottom>
      <diagonal/>
    </border>
    <border>
      <left/>
      <right style="medium">
        <color rgb="FF000000"/>
      </right>
      <top style="medium">
        <color rgb="FF000000"/>
      </top>
      <bottom style="medium">
        <color rgb="FF333333"/>
      </bottom>
      <diagonal/>
    </border>
    <border>
      <left style="medium">
        <color theme="0" tint="-0.34995574816125979"/>
      </left>
      <right/>
      <top style="medium">
        <color theme="0" tint="-0.34995574816125979"/>
      </top>
      <bottom/>
      <diagonal/>
    </border>
    <border>
      <left/>
      <right/>
      <top/>
      <bottom style="medium">
        <color auto="1"/>
      </bottom>
      <diagonal/>
    </border>
    <border>
      <left style="medium">
        <color rgb="FFBFBFBF"/>
      </left>
      <right/>
      <top/>
      <bottom/>
      <diagonal/>
    </border>
    <border>
      <left style="medium">
        <color theme="0" tint="-0.34995574816125979"/>
      </left>
      <right/>
      <top style="medium">
        <color theme="0" tint="-0.34995574816125979"/>
      </top>
      <bottom style="medium">
        <color theme="0" tint="-0.34995574816125979"/>
      </bottom>
      <diagonal/>
    </border>
    <border>
      <left/>
      <right/>
      <top style="medium">
        <color theme="0" tint="-0.34995574816125979"/>
      </top>
      <bottom style="medium">
        <color theme="0" tint="-0.34995574816125979"/>
      </bottom>
      <diagonal/>
    </border>
    <border>
      <left/>
      <right style="medium">
        <color theme="0" tint="-0.34995574816125979"/>
      </right>
      <top style="medium">
        <color theme="0" tint="-0.34995574816125979"/>
      </top>
      <bottom style="medium">
        <color theme="0" tint="-0.34995574816125979"/>
      </bottom>
      <diagonal/>
    </border>
    <border>
      <left/>
      <right/>
      <top style="medium">
        <color rgb="FFA89497"/>
      </top>
      <bottom style="medium">
        <color rgb="FFA89497"/>
      </bottom>
      <diagonal/>
    </border>
    <border>
      <left/>
      <right style="medium">
        <color rgb="FFA89497"/>
      </right>
      <top style="medium">
        <color rgb="FFA89497"/>
      </top>
      <bottom style="medium">
        <color rgb="FFA89497"/>
      </bottom>
      <diagonal/>
    </border>
    <border>
      <left/>
      <right style="medium">
        <color rgb="FFA89497"/>
      </right>
      <top/>
      <bottom style="medium">
        <color theme="0" tint="-0.34995574816125979"/>
      </bottom>
      <diagonal/>
    </border>
    <border>
      <left/>
      <right style="medium">
        <color rgb="FFA89497"/>
      </right>
      <top style="medium">
        <color theme="0" tint="-0.34995574816125979"/>
      </top>
      <bottom/>
      <diagonal/>
    </border>
    <border>
      <left style="medium">
        <color rgb="FFA89497"/>
      </left>
      <right/>
      <top style="medium">
        <color rgb="FFA89497"/>
      </top>
      <bottom style="medium">
        <color rgb="FFA89497"/>
      </bottom>
      <diagonal/>
    </border>
    <border>
      <left style="medium">
        <color rgb="FFA89497"/>
      </left>
      <right/>
      <top style="thin">
        <color theme="0" tint="-0.24994659260841701"/>
      </top>
      <bottom style="medium">
        <color rgb="FFA89497"/>
      </bottom>
      <diagonal/>
    </border>
    <border>
      <left/>
      <right/>
      <top style="thin">
        <color theme="0" tint="-0.24994659260841701"/>
      </top>
      <bottom style="medium">
        <color rgb="FFA89497"/>
      </bottom>
      <diagonal/>
    </border>
    <border>
      <left/>
      <right style="medium">
        <color rgb="FFA89497"/>
      </right>
      <top style="thin">
        <color theme="0" tint="-0.24994659260841701"/>
      </top>
      <bottom style="medium">
        <color rgb="FFA89497"/>
      </bottom>
      <diagonal/>
    </border>
    <border>
      <left style="medium">
        <color rgb="FFA89497"/>
      </left>
      <right/>
      <top style="medium">
        <color rgb="FFA89497"/>
      </top>
      <bottom style="thin">
        <color theme="0" tint="-0.24994659260841701"/>
      </bottom>
      <diagonal/>
    </border>
    <border>
      <left/>
      <right/>
      <top style="medium">
        <color rgb="FFA89497"/>
      </top>
      <bottom style="thin">
        <color theme="0" tint="-0.24994659260841701"/>
      </bottom>
      <diagonal/>
    </border>
    <border>
      <left/>
      <right style="medium">
        <color rgb="FFA89497"/>
      </right>
      <top style="medium">
        <color rgb="FFA89497"/>
      </top>
      <bottom style="thin">
        <color theme="0" tint="-0.2499465926084170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rgb="FFA89497"/>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rgb="FFA89497"/>
      </left>
      <right/>
      <top style="medium">
        <color rgb="FFA89497"/>
      </top>
      <bottom style="medium">
        <color auto="1"/>
      </bottom>
      <diagonal/>
    </border>
    <border>
      <left/>
      <right/>
      <top style="medium">
        <color rgb="FFA89497"/>
      </top>
      <bottom style="medium">
        <color auto="1"/>
      </bottom>
      <diagonal/>
    </border>
    <border>
      <left/>
      <right style="medium">
        <color rgb="FFA89497"/>
      </right>
      <top style="medium">
        <color auto="1"/>
      </top>
      <bottom style="medium">
        <color auto="1"/>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rgb="FFA89497"/>
      </left>
      <right style="thin">
        <color theme="1" tint="0.34998626667073579"/>
      </right>
      <top style="medium">
        <color rgb="FFA89497"/>
      </top>
      <bottom style="medium">
        <color rgb="FFA89497"/>
      </bottom>
      <diagonal/>
    </border>
    <border>
      <left style="thin">
        <color theme="4"/>
      </left>
      <right/>
      <top/>
      <bottom/>
      <diagonal/>
    </border>
  </borders>
  <cellStyleXfs count="13">
    <xf numFmtId="0" fontId="0" fillId="0" borderId="0"/>
    <xf numFmtId="164" fontId="70" fillId="0" borderId="0" applyFont="0" applyFill="0" applyBorder="0" applyAlignment="0" applyProtection="0"/>
    <xf numFmtId="166" fontId="70" fillId="0" borderId="0" applyFont="0" applyFill="0" applyBorder="0" applyAlignment="0" applyProtection="0"/>
    <xf numFmtId="0" fontId="2" fillId="0" borderId="0"/>
    <xf numFmtId="0" fontId="20" fillId="0" borderId="1" applyNumberFormat="0" applyFill="0" applyProtection="0">
      <alignment horizontal="left"/>
    </xf>
    <xf numFmtId="0" fontId="21" fillId="0" borderId="0">
      <alignment horizontal="right"/>
    </xf>
    <xf numFmtId="0" fontId="21" fillId="0" borderId="0" applyNumberFormat="0" applyFill="0" applyProtection="0">
      <alignment horizontal="right" indent="1"/>
    </xf>
    <xf numFmtId="0" fontId="21" fillId="0" borderId="0" applyNumberFormat="0" applyFont="0" applyFill="0" applyBorder="0" applyProtection="0">
      <alignment horizontal="left" indent="5"/>
    </xf>
    <xf numFmtId="166" fontId="21" fillId="0" borderId="0" applyFont="0" applyFill="0" applyBorder="0" applyAlignment="0" applyProtection="0"/>
    <xf numFmtId="10" fontId="21" fillId="0" borderId="0" applyFont="0" applyFill="0" applyBorder="0" applyAlignment="0" applyProtection="0"/>
    <xf numFmtId="1" fontId="21" fillId="0" borderId="0" applyFont="0" applyFill="0" applyBorder="0" applyProtection="0">
      <alignment horizontal="right"/>
    </xf>
    <xf numFmtId="14" fontId="21" fillId="0" borderId="0" applyFont="0" applyFill="0" applyBorder="0">
      <alignment horizontal="right"/>
    </xf>
    <xf numFmtId="0" fontId="21" fillId="0" borderId="0" applyNumberFormat="0" applyFont="0" applyFill="0" applyBorder="0" applyProtection="0">
      <alignment horizontal="center" wrapText="1"/>
    </xf>
  </cellStyleXfs>
  <cellXfs count="596">
    <xf numFmtId="0" fontId="0" fillId="0" borderId="0" xfId="0"/>
    <xf numFmtId="0" fontId="8" fillId="2" borderId="0" xfId="0" applyFont="1" applyFill="1" applyProtection="1">
      <protection locked="0"/>
    </xf>
    <xf numFmtId="167" fontId="3" fillId="2" borderId="0" xfId="1" applyNumberFormat="1" applyFont="1" applyFill="1" applyBorder="1" applyProtection="1"/>
    <xf numFmtId="0" fontId="1" fillId="0" borderId="0" xfId="0" applyFont="1"/>
    <xf numFmtId="0" fontId="5" fillId="0" borderId="0" xfId="5" applyFont="1" applyAlignment="1">
      <alignment horizontal="right"/>
    </xf>
    <xf numFmtId="0" fontId="0" fillId="0" borderId="2" xfId="0" applyBorder="1"/>
    <xf numFmtId="0" fontId="16" fillId="2" borderId="2" xfId="0" applyFont="1" applyFill="1" applyBorder="1" applyAlignment="1" applyProtection="1">
      <alignment vertical="center"/>
      <protection locked="0"/>
    </xf>
    <xf numFmtId="0" fontId="6" fillId="2" borderId="2" xfId="0" applyFont="1" applyFill="1" applyBorder="1" applyAlignment="1" applyProtection="1">
      <alignment vertical="center"/>
      <protection locked="0"/>
    </xf>
    <xf numFmtId="0" fontId="6" fillId="2" borderId="2" xfId="0" applyFont="1" applyFill="1" applyBorder="1" applyAlignment="1" applyProtection="1">
      <alignment horizontal="left" vertical="center"/>
      <protection locked="0"/>
    </xf>
    <xf numFmtId="0" fontId="7" fillId="2" borderId="2" xfId="0" applyFont="1" applyFill="1" applyBorder="1" applyAlignment="1" applyProtection="1">
      <alignment horizontal="center"/>
      <protection locked="0"/>
    </xf>
    <xf numFmtId="0" fontId="8" fillId="2" borderId="2" xfId="0" applyFont="1" applyFill="1" applyBorder="1" applyProtection="1">
      <protection locked="0"/>
    </xf>
    <xf numFmtId="0" fontId="0" fillId="0" borderId="3" xfId="0" applyBorder="1"/>
    <xf numFmtId="0" fontId="8" fillId="2" borderId="0" xfId="0" applyFont="1" applyFill="1"/>
    <xf numFmtId="0" fontId="25" fillId="2" borderId="0" xfId="0" applyFont="1" applyFill="1" applyAlignment="1">
      <alignment horizontal="left" vertical="top"/>
    </xf>
    <xf numFmtId="0" fontId="0" fillId="2" borderId="0" xfId="0" applyFill="1" applyAlignment="1">
      <alignment vertical="top"/>
    </xf>
    <xf numFmtId="0" fontId="0" fillId="2" borderId="4" xfId="0" applyFill="1" applyBorder="1" applyAlignment="1">
      <alignment horizontal="left" vertical="top"/>
    </xf>
    <xf numFmtId="0" fontId="0" fillId="2" borderId="4" xfId="0" applyFill="1" applyBorder="1" applyAlignment="1">
      <alignment vertical="top"/>
    </xf>
    <xf numFmtId="0" fontId="0" fillId="0" borderId="0" xfId="0" applyAlignment="1">
      <alignment vertical="top"/>
    </xf>
    <xf numFmtId="0" fontId="0" fillId="0" borderId="0" xfId="0" applyAlignment="1">
      <alignment horizontal="left" vertical="top"/>
    </xf>
    <xf numFmtId="0" fontId="32" fillId="2" borderId="0" xfId="0" applyFont="1" applyFill="1" applyAlignment="1">
      <alignment horizontal="left" vertical="top" wrapText="1"/>
    </xf>
    <xf numFmtId="17" fontId="33" fillId="2" borderId="4" xfId="0" quotePrefix="1" applyNumberFormat="1" applyFont="1" applyFill="1" applyBorder="1" applyAlignment="1">
      <alignment horizontal="left" vertical="top"/>
    </xf>
    <xf numFmtId="0" fontId="34" fillId="2" borderId="4" xfId="0" applyFont="1" applyFill="1" applyBorder="1" applyAlignment="1">
      <alignment vertical="top"/>
    </xf>
    <xf numFmtId="0" fontId="35" fillId="2" borderId="4"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36" fillId="2" borderId="0" xfId="0" applyFont="1" applyFill="1" applyAlignment="1">
      <alignment vertical="top"/>
    </xf>
    <xf numFmtId="0" fontId="37" fillId="2" borderId="0" xfId="0" applyFont="1" applyFill="1" applyAlignment="1">
      <alignment horizontal="left" vertical="top"/>
    </xf>
    <xf numFmtId="0" fontId="38" fillId="2" borderId="0" xfId="0" applyFont="1" applyFill="1" applyAlignment="1">
      <alignment vertical="top"/>
    </xf>
    <xf numFmtId="0" fontId="0" fillId="2" borderId="0" xfId="0" applyFill="1" applyAlignment="1">
      <alignment vertical="top" wrapText="1"/>
    </xf>
    <xf numFmtId="0" fontId="36" fillId="2" borderId="0" xfId="0" applyFont="1" applyFill="1" applyAlignment="1">
      <alignment vertical="top" wrapText="1"/>
    </xf>
    <xf numFmtId="0" fontId="21" fillId="2" borderId="0" xfId="0" applyFont="1" applyFill="1" applyAlignment="1">
      <alignment vertical="top" wrapText="1"/>
    </xf>
    <xf numFmtId="165" fontId="42" fillId="0" borderId="5" xfId="2" applyNumberFormat="1" applyFont="1" applyFill="1" applyBorder="1" applyAlignment="1" applyProtection="1">
      <alignment horizontal="center" vertical="center"/>
      <protection locked="0"/>
    </xf>
    <xf numFmtId="0" fontId="5" fillId="0" borderId="4" xfId="5" applyFont="1" applyBorder="1" applyAlignment="1">
      <alignment horizontal="right"/>
    </xf>
    <xf numFmtId="14" fontId="45" fillId="3" borderId="0" xfId="11" applyFont="1" applyFill="1" applyBorder="1" applyAlignment="1">
      <alignment horizontal="right"/>
    </xf>
    <xf numFmtId="166" fontId="45" fillId="3" borderId="0" xfId="8" applyFont="1" applyFill="1" applyBorder="1" applyAlignment="1">
      <alignment horizontal="right"/>
    </xf>
    <xf numFmtId="166" fontId="45" fillId="0" borderId="6" xfId="8" applyFont="1" applyBorder="1" applyAlignment="1" applyProtection="1">
      <alignment horizontal="right"/>
      <protection locked="0"/>
    </xf>
    <xf numFmtId="10" fontId="45" fillId="4" borderId="7" xfId="9" applyFont="1" applyFill="1" applyBorder="1" applyAlignment="1">
      <alignment horizontal="right"/>
    </xf>
    <xf numFmtId="1" fontId="45" fillId="0" borderId="6" xfId="10" applyFont="1" applyBorder="1" applyAlignment="1" applyProtection="1">
      <alignment horizontal="right"/>
      <protection locked="0"/>
    </xf>
    <xf numFmtId="14" fontId="45" fillId="0" borderId="6" xfId="11" applyFont="1" applyBorder="1" applyAlignment="1" applyProtection="1">
      <alignment horizontal="right"/>
      <protection locked="0"/>
    </xf>
    <xf numFmtId="166" fontId="45" fillId="4" borderId="8" xfId="8" applyFont="1" applyFill="1" applyBorder="1" applyAlignment="1">
      <alignment horizontal="right"/>
    </xf>
    <xf numFmtId="1" fontId="45" fillId="4" borderId="9" xfId="10" applyFont="1" applyFill="1" applyBorder="1" applyAlignment="1">
      <alignment horizontal="right"/>
    </xf>
    <xf numFmtId="166" fontId="45" fillId="4" borderId="9" xfId="8" applyFont="1" applyFill="1" applyBorder="1" applyAlignment="1">
      <alignment horizontal="right"/>
    </xf>
    <xf numFmtId="166" fontId="45" fillId="4" borderId="10" xfId="8" applyFont="1" applyFill="1" applyBorder="1" applyAlignment="1">
      <alignment horizontal="right"/>
    </xf>
    <xf numFmtId="0" fontId="26" fillId="5" borderId="11" xfId="12" applyFont="1" applyFill="1" applyBorder="1" applyAlignment="1">
      <alignment horizontal="center" wrapText="1"/>
    </xf>
    <xf numFmtId="0" fontId="26" fillId="5" borderId="12" xfId="12" applyFont="1" applyFill="1" applyBorder="1" applyAlignment="1">
      <alignment horizontal="center" wrapText="1"/>
    </xf>
    <xf numFmtId="0" fontId="26" fillId="5" borderId="13" xfId="12" applyFont="1" applyFill="1" applyBorder="1" applyAlignment="1">
      <alignment horizontal="center" wrapText="1"/>
    </xf>
    <xf numFmtId="1" fontId="45" fillId="3" borderId="14" xfId="10" applyFont="1" applyFill="1" applyBorder="1" applyAlignment="1">
      <alignment horizontal="right"/>
    </xf>
    <xf numFmtId="166" fontId="45" fillId="3" borderId="7" xfId="8" applyFont="1" applyFill="1" applyBorder="1" applyAlignment="1">
      <alignment horizontal="right"/>
    </xf>
    <xf numFmtId="1" fontId="45" fillId="3" borderId="15" xfId="10" applyFont="1" applyFill="1" applyBorder="1" applyAlignment="1">
      <alignment horizontal="right"/>
    </xf>
    <xf numFmtId="14" fontId="45" fillId="3" borderId="16" xfId="11" applyFont="1" applyFill="1" applyBorder="1" applyAlignment="1">
      <alignment horizontal="right"/>
    </xf>
    <xf numFmtId="166" fontId="45" fillId="3" borderId="16" xfId="8" applyFont="1" applyFill="1" applyBorder="1" applyAlignment="1">
      <alignment horizontal="right"/>
    </xf>
    <xf numFmtId="166" fontId="45" fillId="3" borderId="17" xfId="8" applyFont="1" applyFill="1" applyBorder="1" applyAlignment="1">
      <alignment horizontal="right"/>
    </xf>
    <xf numFmtId="0" fontId="42" fillId="6" borderId="18" xfId="0" applyFont="1" applyFill="1" applyBorder="1" applyAlignment="1" applyProtection="1">
      <alignment vertical="center"/>
      <protection locked="0"/>
    </xf>
    <xf numFmtId="0" fontId="42" fillId="6" borderId="19" xfId="0" applyFont="1" applyFill="1" applyBorder="1" applyAlignment="1" applyProtection="1">
      <alignment vertical="center"/>
      <protection locked="0"/>
    </xf>
    <xf numFmtId="165" fontId="10" fillId="2" borderId="0" xfId="2" applyNumberFormat="1" applyFont="1" applyFill="1" applyBorder="1" applyAlignment="1" applyProtection="1">
      <alignment horizontal="center" vertical="center"/>
    </xf>
    <xf numFmtId="0" fontId="23" fillId="2" borderId="0" xfId="0" applyFont="1" applyFill="1" applyAlignment="1">
      <alignment horizontal="left" vertical="top" wrapText="1"/>
    </xf>
    <xf numFmtId="0" fontId="10" fillId="2" borderId="0" xfId="0" applyFont="1" applyFill="1" applyAlignment="1">
      <alignment horizontal="right" vertical="top"/>
    </xf>
    <xf numFmtId="0" fontId="42" fillId="2" borderId="0" xfId="0" applyFont="1" applyFill="1" applyAlignment="1">
      <alignment vertical="center" wrapText="1"/>
    </xf>
    <xf numFmtId="0" fontId="26" fillId="0" borderId="0" xfId="5" applyFont="1" applyAlignment="1">
      <alignment horizontal="right"/>
    </xf>
    <xf numFmtId="0" fontId="49" fillId="2" borderId="0" xfId="0" applyFont="1" applyFill="1" applyAlignment="1" applyProtection="1">
      <alignment horizontal="right" vertical="top"/>
      <protection locked="0"/>
    </xf>
    <xf numFmtId="0" fontId="40" fillId="0" borderId="0" xfId="0" applyFont="1" applyAlignment="1">
      <alignment horizontal="left" wrapText="1"/>
    </xf>
    <xf numFmtId="1" fontId="2" fillId="0" borderId="0" xfId="10" applyFont="1" applyAlignment="1">
      <alignment horizontal="right"/>
    </xf>
    <xf numFmtId="14" fontId="2" fillId="0" borderId="0" xfId="11" applyFont="1" applyAlignment="1">
      <alignment horizontal="right"/>
    </xf>
    <xf numFmtId="166" fontId="2" fillId="0" borderId="0" xfId="8" applyFont="1" applyAlignment="1">
      <alignment horizontal="right"/>
    </xf>
    <xf numFmtId="0" fontId="43" fillId="0" borderId="20" xfId="0" applyFont="1" applyBorder="1" applyAlignment="1" applyProtection="1">
      <alignment horizontal="center" vertical="center" wrapText="1"/>
      <protection locked="0"/>
    </xf>
    <xf numFmtId="0" fontId="38" fillId="2" borderId="0" xfId="0" applyFont="1" applyFill="1" applyAlignment="1">
      <alignment horizontal="left" vertical="top"/>
    </xf>
    <xf numFmtId="0" fontId="27" fillId="2" borderId="0" xfId="0" applyFont="1" applyFill="1" applyAlignment="1">
      <alignment horizontal="left" vertical="top" wrapText="1"/>
    </xf>
    <xf numFmtId="0" fontId="30" fillId="2" borderId="0" xfId="0" applyFont="1" applyFill="1" applyAlignment="1">
      <alignment horizontal="left" vertical="top" wrapText="1"/>
    </xf>
    <xf numFmtId="0" fontId="28" fillId="2" borderId="0" xfId="0" applyFont="1" applyFill="1" applyAlignment="1" applyProtection="1">
      <alignment vertical="center"/>
      <protection locked="0"/>
    </xf>
    <xf numFmtId="0" fontId="17" fillId="2" borderId="0" xfId="0" applyFont="1" applyFill="1" applyAlignment="1">
      <alignment vertical="center" wrapText="1"/>
    </xf>
    <xf numFmtId="0" fontId="1" fillId="0" borderId="0" xfId="0" applyFont="1" applyAlignment="1">
      <alignment horizontal="left" vertical="top" wrapText="1"/>
    </xf>
    <xf numFmtId="0" fontId="40" fillId="0" borderId="0" xfId="0" applyFont="1" applyAlignment="1">
      <alignment horizontal="left" vertical="top" wrapText="1"/>
    </xf>
    <xf numFmtId="0" fontId="45" fillId="2" borderId="0" xfId="0" applyFont="1" applyFill="1" applyProtection="1">
      <protection locked="0"/>
    </xf>
    <xf numFmtId="0" fontId="45" fillId="2" borderId="22" xfId="0" applyFont="1" applyFill="1" applyBorder="1" applyAlignment="1" applyProtection="1">
      <alignment horizontal="center"/>
      <protection locked="0"/>
    </xf>
    <xf numFmtId="0" fontId="45" fillId="2" borderId="0" xfId="0" applyFont="1" applyFill="1" applyAlignment="1" applyProtection="1">
      <alignment horizontal="center"/>
      <protection locked="0"/>
    </xf>
    <xf numFmtId="0" fontId="53" fillId="2" borderId="0" xfId="0" applyFont="1" applyFill="1" applyProtection="1">
      <protection locked="0"/>
    </xf>
    <xf numFmtId="0" fontId="54" fillId="2" borderId="0" xfId="0" applyFont="1" applyFill="1" applyAlignment="1" applyProtection="1">
      <alignment vertical="center"/>
      <protection locked="0"/>
    </xf>
    <xf numFmtId="0" fontId="44" fillId="2" borderId="0" xfId="0" applyFont="1" applyFill="1" applyAlignment="1" applyProtection="1">
      <alignment vertical="center"/>
      <protection locked="0"/>
    </xf>
    <xf numFmtId="0" fontId="44" fillId="2" borderId="0" xfId="0" applyFont="1" applyFill="1" applyAlignment="1" applyProtection="1">
      <alignment horizontal="left" vertical="center"/>
      <protection locked="0"/>
    </xf>
    <xf numFmtId="0" fontId="53" fillId="2" borderId="0" xfId="0" applyFont="1" applyFill="1" applyAlignment="1" applyProtection="1">
      <alignment horizontal="center"/>
      <protection locked="0"/>
    </xf>
    <xf numFmtId="0" fontId="45" fillId="2" borderId="23" xfId="0" applyFont="1" applyFill="1" applyBorder="1" applyAlignment="1" applyProtection="1">
      <alignment vertical="center"/>
      <protection locked="0"/>
    </xf>
    <xf numFmtId="0" fontId="41" fillId="2" borderId="0" xfId="0" applyFont="1" applyFill="1" applyAlignment="1" applyProtection="1">
      <alignment horizontal="center"/>
      <protection locked="0"/>
    </xf>
    <xf numFmtId="0" fontId="43" fillId="0" borderId="0" xfId="0" applyFont="1"/>
    <xf numFmtId="0" fontId="43" fillId="2" borderId="0" xfId="0" applyFont="1" applyFill="1"/>
    <xf numFmtId="0" fontId="53" fillId="2" borderId="0" xfId="0" applyFont="1" applyFill="1"/>
    <xf numFmtId="167" fontId="45" fillId="2" borderId="0" xfId="1" applyNumberFormat="1" applyFont="1" applyFill="1" applyBorder="1" applyAlignment="1" applyProtection="1">
      <alignment horizontal="center" vertical="center"/>
      <protection locked="0"/>
    </xf>
    <xf numFmtId="0" fontId="55" fillId="2" borderId="0" xfId="0" applyFont="1" applyFill="1" applyAlignment="1" applyProtection="1">
      <alignment horizontal="centerContinuous" vertical="center"/>
      <protection locked="0"/>
    </xf>
    <xf numFmtId="0" fontId="43" fillId="3" borderId="23" xfId="0" applyFont="1" applyFill="1" applyBorder="1" applyAlignment="1">
      <alignment horizontal="center"/>
    </xf>
    <xf numFmtId="0" fontId="43" fillId="2" borderId="23" xfId="0" applyFont="1" applyFill="1" applyBorder="1" applyAlignment="1">
      <alignment horizontal="left" vertical="center"/>
    </xf>
    <xf numFmtId="0" fontId="41" fillId="2" borderId="22" xfId="0" applyFont="1" applyFill="1" applyBorder="1" applyAlignment="1" applyProtection="1">
      <alignment horizontal="left" vertical="center"/>
      <protection locked="0"/>
    </xf>
    <xf numFmtId="0" fontId="41" fillId="2" borderId="22" xfId="0" applyFont="1" applyFill="1" applyBorder="1" applyAlignment="1" applyProtection="1">
      <alignment horizontal="center"/>
      <protection locked="0"/>
    </xf>
    <xf numFmtId="0" fontId="45" fillId="2" borderId="22" xfId="0" applyFont="1" applyFill="1" applyBorder="1" applyProtection="1">
      <protection locked="0"/>
    </xf>
    <xf numFmtId="0" fontId="45" fillId="2" borderId="0" xfId="0" applyFont="1" applyFill="1" applyAlignment="1" applyProtection="1">
      <alignment horizontal="left"/>
      <protection locked="0"/>
    </xf>
    <xf numFmtId="0" fontId="45" fillId="2" borderId="24" xfId="0" applyFont="1" applyFill="1" applyBorder="1" applyAlignment="1" applyProtection="1">
      <alignment horizontal="left"/>
      <protection locked="0"/>
    </xf>
    <xf numFmtId="0" fontId="41" fillId="0" borderId="23" xfId="0" applyFont="1" applyBorder="1" applyAlignment="1">
      <alignment vertical="center"/>
    </xf>
    <xf numFmtId="0" fontId="41" fillId="2" borderId="23" xfId="0" applyFont="1" applyFill="1" applyBorder="1" applyAlignment="1">
      <alignment horizontal="center"/>
    </xf>
    <xf numFmtId="0" fontId="41" fillId="2" borderId="0" xfId="0" applyFont="1" applyFill="1" applyAlignment="1" applyProtection="1">
      <alignment horizontal="centerContinuous"/>
      <protection locked="0"/>
    </xf>
    <xf numFmtId="0" fontId="41" fillId="2" borderId="24" xfId="0" applyFont="1" applyFill="1" applyBorder="1"/>
    <xf numFmtId="0" fontId="41" fillId="2" borderId="25" xfId="0" applyFont="1" applyFill="1" applyBorder="1" applyAlignment="1">
      <alignment horizontal="center"/>
    </xf>
    <xf numFmtId="0" fontId="56" fillId="2" borderId="0" xfId="0" applyFont="1" applyFill="1" applyAlignment="1">
      <alignment horizontal="center"/>
    </xf>
    <xf numFmtId="0" fontId="45" fillId="2" borderId="26" xfId="0" applyFont="1" applyFill="1" applyBorder="1" applyAlignment="1" applyProtection="1">
      <alignment vertical="center"/>
      <protection locked="0"/>
    </xf>
    <xf numFmtId="0" fontId="12" fillId="7" borderId="23" xfId="0" applyFont="1" applyFill="1" applyBorder="1" applyAlignment="1">
      <alignment horizontal="center" vertical="center"/>
    </xf>
    <xf numFmtId="0" fontId="11" fillId="7" borderId="23" xfId="0" applyFont="1" applyFill="1" applyBorder="1" applyAlignment="1">
      <alignment horizontal="center" vertical="center" wrapText="1"/>
    </xf>
    <xf numFmtId="0" fontId="11" fillId="7" borderId="23" xfId="0" applyFont="1" applyFill="1" applyBorder="1" applyAlignment="1">
      <alignment horizontal="center" vertical="center"/>
    </xf>
    <xf numFmtId="0" fontId="45" fillId="2" borderId="0" xfId="0" applyFont="1" applyFill="1" applyAlignment="1" applyProtection="1">
      <alignment vertical="center"/>
      <protection locked="0"/>
    </xf>
    <xf numFmtId="0" fontId="45" fillId="2" borderId="26" xfId="0" applyFont="1" applyFill="1" applyBorder="1" applyProtection="1">
      <protection locked="0"/>
    </xf>
    <xf numFmtId="0" fontId="42" fillId="8" borderId="23" xfId="0" applyFont="1" applyFill="1" applyBorder="1" applyAlignment="1" applyProtection="1">
      <alignment vertical="center"/>
      <protection locked="0"/>
    </xf>
    <xf numFmtId="0" fontId="42" fillId="2" borderId="23" xfId="0" applyFont="1" applyFill="1" applyBorder="1" applyAlignment="1" applyProtection="1">
      <alignment vertical="center"/>
      <protection locked="0"/>
    </xf>
    <xf numFmtId="165" fontId="42" fillId="2" borderId="23" xfId="0" applyNumberFormat="1" applyFont="1" applyFill="1" applyBorder="1" applyAlignment="1" applyProtection="1">
      <alignment horizontal="center" vertical="center"/>
      <protection locked="0"/>
    </xf>
    <xf numFmtId="169" fontId="42" fillId="2" borderId="23" xfId="0" applyNumberFormat="1" applyFont="1" applyFill="1" applyBorder="1" applyAlignment="1">
      <alignment horizontal="center" vertical="center"/>
    </xf>
    <xf numFmtId="165" fontId="42" fillId="3" borderId="23" xfId="2" applyNumberFormat="1" applyFont="1" applyFill="1" applyBorder="1" applyAlignment="1" applyProtection="1">
      <alignment horizontal="center" vertical="center"/>
    </xf>
    <xf numFmtId="0" fontId="45" fillId="0" borderId="0" xfId="0" applyFont="1" applyProtection="1">
      <protection locked="0"/>
    </xf>
    <xf numFmtId="0" fontId="41" fillId="2" borderId="26" xfId="0" applyFont="1" applyFill="1" applyBorder="1" applyProtection="1">
      <protection locked="0"/>
    </xf>
    <xf numFmtId="165" fontId="43" fillId="3" borderId="23" xfId="1" applyNumberFormat="1" applyFont="1" applyFill="1" applyBorder="1" applyAlignment="1" applyProtection="1">
      <alignment horizontal="center" vertical="center"/>
    </xf>
    <xf numFmtId="165" fontId="43" fillId="3" borderId="23" xfId="2" applyNumberFormat="1" applyFont="1" applyFill="1" applyBorder="1" applyAlignment="1" applyProtection="1">
      <alignment horizontal="center" vertical="center"/>
    </xf>
    <xf numFmtId="0" fontId="41" fillId="2" borderId="0" xfId="0" applyFont="1" applyFill="1" applyProtection="1">
      <protection locked="0"/>
    </xf>
    <xf numFmtId="0" fontId="41" fillId="0" borderId="0" xfId="0" applyFont="1" applyProtection="1">
      <protection locked="0"/>
    </xf>
    <xf numFmtId="3" fontId="45" fillId="2" borderId="0" xfId="0" applyNumberFormat="1" applyFont="1" applyFill="1" applyProtection="1">
      <protection locked="0"/>
    </xf>
    <xf numFmtId="167" fontId="41" fillId="2" borderId="0" xfId="1" applyNumberFormat="1" applyFont="1" applyFill="1" applyBorder="1" applyProtection="1">
      <protection locked="0"/>
    </xf>
    <xf numFmtId="0" fontId="45" fillId="2" borderId="0" xfId="0" applyFont="1" applyFill="1"/>
    <xf numFmtId="3" fontId="45" fillId="2" borderId="0" xfId="0" applyNumberFormat="1" applyFont="1" applyFill="1"/>
    <xf numFmtId="167" fontId="41" fillId="2" borderId="0" xfId="1" applyNumberFormat="1" applyFont="1" applyFill="1" applyBorder="1" applyProtection="1"/>
    <xf numFmtId="0" fontId="42" fillId="8" borderId="23" xfId="0" applyFont="1" applyFill="1" applyBorder="1" applyAlignment="1" applyProtection="1">
      <alignment horizontal="left" vertical="center" wrapText="1"/>
      <protection locked="0"/>
    </xf>
    <xf numFmtId="165" fontId="42" fillId="2" borderId="23" xfId="2" applyNumberFormat="1" applyFont="1" applyFill="1" applyBorder="1" applyAlignment="1" applyProtection="1">
      <alignment horizontal="center" vertical="center"/>
      <protection locked="0"/>
    </xf>
    <xf numFmtId="165" fontId="42" fillId="2" borderId="23" xfId="2" applyNumberFormat="1" applyFont="1" applyFill="1" applyBorder="1" applyAlignment="1" applyProtection="1">
      <alignment horizontal="center" vertical="center"/>
    </xf>
    <xf numFmtId="169" fontId="42" fillId="3" borderId="23" xfId="0" applyNumberFormat="1" applyFont="1" applyFill="1" applyBorder="1" applyAlignment="1">
      <alignment horizontal="center" vertical="center"/>
    </xf>
    <xf numFmtId="0" fontId="45" fillId="0" borderId="0" xfId="0" applyFont="1" applyAlignment="1" applyProtection="1">
      <alignment vertical="center"/>
      <protection locked="0"/>
    </xf>
    <xf numFmtId="165" fontId="42" fillId="2" borderId="0" xfId="0" applyNumberFormat="1" applyFont="1" applyFill="1" applyAlignment="1" applyProtection="1">
      <alignment horizontal="center" vertical="center"/>
      <protection locked="0"/>
    </xf>
    <xf numFmtId="165" fontId="42" fillId="2" borderId="0" xfId="1" applyNumberFormat="1" applyFont="1" applyFill="1" applyBorder="1" applyAlignment="1" applyProtection="1">
      <alignment horizontal="center" vertical="center"/>
      <protection locked="0"/>
    </xf>
    <xf numFmtId="0" fontId="11" fillId="7" borderId="23" xfId="0" applyFont="1" applyFill="1" applyBorder="1" applyAlignment="1">
      <alignment horizontal="right" vertical="center"/>
    </xf>
    <xf numFmtId="0" fontId="45" fillId="2" borderId="0" xfId="0" applyFont="1" applyFill="1" applyAlignment="1" applyProtection="1">
      <alignment horizontal="right" vertical="center"/>
      <protection locked="0"/>
    </xf>
    <xf numFmtId="165" fontId="43" fillId="2" borderId="0" xfId="2" applyNumberFormat="1" applyFont="1" applyFill="1" applyBorder="1" applyAlignment="1" applyProtection="1">
      <alignment horizontal="center" vertical="center"/>
      <protection locked="0"/>
    </xf>
    <xf numFmtId="0" fontId="11" fillId="7" borderId="23" xfId="0" applyFont="1" applyFill="1" applyBorder="1" applyAlignment="1">
      <alignment horizontal="right" vertical="center" wrapText="1"/>
    </xf>
    <xf numFmtId="165" fontId="43" fillId="2" borderId="23" xfId="2" applyNumberFormat="1" applyFont="1" applyFill="1" applyBorder="1" applyAlignment="1" applyProtection="1">
      <alignment horizontal="center" vertical="center"/>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right" vertical="center" wrapText="1"/>
      <protection locked="0"/>
    </xf>
    <xf numFmtId="44" fontId="43" fillId="4" borderId="27" xfId="2" applyNumberFormat="1" applyFont="1" applyFill="1" applyBorder="1" applyAlignment="1" applyProtection="1">
      <alignment horizontal="center" vertical="center"/>
    </xf>
    <xf numFmtId="0" fontId="2" fillId="2" borderId="0" xfId="0" applyFont="1" applyFill="1"/>
    <xf numFmtId="0" fontId="5" fillId="2" borderId="4" xfId="0" applyFont="1" applyFill="1" applyBorder="1" applyAlignment="1">
      <alignment horizontal="center"/>
    </xf>
    <xf numFmtId="0" fontId="5" fillId="2" borderId="0" xfId="0" applyFont="1" applyFill="1" applyAlignment="1">
      <alignment horizontal="center"/>
    </xf>
    <xf numFmtId="0" fontId="28" fillId="2" borderId="0" xfId="0" applyFont="1" applyFill="1" applyAlignment="1">
      <alignment vertical="center"/>
    </xf>
    <xf numFmtId="0" fontId="16"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horizontal="left" vertical="center"/>
    </xf>
    <xf numFmtId="0" fontId="7" fillId="2" borderId="0" xfId="0" applyFont="1" applyFill="1" applyAlignment="1">
      <alignment horizontal="center"/>
    </xf>
    <xf numFmtId="0" fontId="10" fillId="2" borderId="0" xfId="0" applyFont="1" applyFill="1"/>
    <xf numFmtId="0" fontId="3" fillId="4" borderId="28" xfId="0" applyFont="1" applyFill="1" applyBorder="1" applyAlignment="1">
      <alignment horizontal="left" vertical="center"/>
    </xf>
    <xf numFmtId="0" fontId="3" fillId="0" borderId="28" xfId="0" applyFont="1" applyBorder="1" applyAlignment="1">
      <alignment horizontal="left" vertical="center"/>
    </xf>
    <xf numFmtId="0" fontId="3" fillId="2" borderId="4" xfId="0" applyFont="1" applyFill="1" applyBorder="1" applyAlignment="1">
      <alignment horizontal="left" vertical="center"/>
    </xf>
    <xf numFmtId="0" fontId="3" fillId="2" borderId="4" xfId="0" applyFont="1" applyFill="1" applyBorder="1" applyAlignment="1">
      <alignment horizontal="center"/>
    </xf>
    <xf numFmtId="0" fontId="2" fillId="2" borderId="4" xfId="0" applyFont="1" applyFill="1" applyBorder="1"/>
    <xf numFmtId="0" fontId="5" fillId="2" borderId="0" xfId="0" applyFont="1" applyFill="1" applyAlignment="1">
      <alignment horizontal="left"/>
    </xf>
    <xf numFmtId="0" fontId="3" fillId="2" borderId="0" xfId="0" applyFont="1" applyFill="1" applyAlignment="1">
      <alignment horizontal="center"/>
    </xf>
    <xf numFmtId="0" fontId="29" fillId="2" borderId="0" xfId="0" applyFont="1" applyFill="1" applyAlignment="1">
      <alignment horizontal="right"/>
    </xf>
    <xf numFmtId="0" fontId="3" fillId="2" borderId="0" xfId="0" applyFont="1" applyFill="1"/>
    <xf numFmtId="0" fontId="9" fillId="2" borderId="0" xfId="0" applyFont="1" applyFill="1" applyAlignment="1">
      <alignment horizontal="center"/>
    </xf>
    <xf numFmtId="0" fontId="2" fillId="2" borderId="0" xfId="0" applyFont="1" applyFill="1" applyAlignment="1">
      <alignment vertical="center"/>
    </xf>
    <xf numFmtId="0" fontId="12" fillId="5" borderId="30" xfId="0" applyFont="1" applyFill="1" applyBorder="1" applyAlignment="1">
      <alignment horizontal="center" vertical="center"/>
    </xf>
    <xf numFmtId="0" fontId="11" fillId="5" borderId="31" xfId="0" applyFont="1" applyFill="1" applyBorder="1" applyAlignment="1">
      <alignment horizontal="center" vertical="center" wrapText="1"/>
    </xf>
    <xf numFmtId="0" fontId="11" fillId="5" borderId="32" xfId="0" applyFont="1" applyFill="1" applyBorder="1" applyAlignment="1">
      <alignment horizontal="center" vertical="center"/>
    </xf>
    <xf numFmtId="0" fontId="11" fillId="5" borderId="31" xfId="0" applyFont="1" applyFill="1" applyBorder="1" applyAlignment="1">
      <alignment horizontal="center" vertical="center"/>
    </xf>
    <xf numFmtId="0" fontId="11" fillId="5" borderId="33" xfId="0" applyFont="1" applyFill="1" applyBorder="1" applyAlignment="1">
      <alignment horizontal="center" vertical="center"/>
    </xf>
    <xf numFmtId="0" fontId="42" fillId="0" borderId="5" xfId="0" applyFont="1" applyBorder="1" applyAlignment="1" applyProtection="1">
      <alignment vertical="center"/>
      <protection locked="0"/>
    </xf>
    <xf numFmtId="0" fontId="2" fillId="0" borderId="0" xfId="0" applyFont="1"/>
    <xf numFmtId="0" fontId="42" fillId="6" borderId="34" xfId="0" applyFont="1" applyFill="1" applyBorder="1" applyAlignment="1">
      <alignment vertical="center"/>
    </xf>
    <xf numFmtId="0" fontId="42" fillId="6" borderId="18" xfId="0" applyFont="1" applyFill="1" applyBorder="1" applyAlignment="1">
      <alignment vertical="center"/>
    </xf>
    <xf numFmtId="0" fontId="42" fillId="0" borderId="35" xfId="0" applyFont="1" applyBorder="1" applyAlignment="1" applyProtection="1">
      <alignment vertical="center"/>
      <protection locked="0"/>
    </xf>
    <xf numFmtId="0" fontId="4" fillId="2" borderId="0" xfId="0" applyFont="1" applyFill="1"/>
    <xf numFmtId="0" fontId="4" fillId="0" borderId="0" xfId="0" applyFont="1"/>
    <xf numFmtId="0" fontId="5" fillId="2" borderId="0" xfId="0" applyFont="1" applyFill="1"/>
    <xf numFmtId="3" fontId="5" fillId="2" borderId="0" xfId="0" applyNumberFormat="1" applyFont="1" applyFill="1"/>
    <xf numFmtId="0" fontId="11" fillId="5" borderId="36" xfId="0" applyFont="1" applyFill="1" applyBorder="1" applyAlignment="1">
      <alignment horizontal="center" vertical="center"/>
    </xf>
    <xf numFmtId="0" fontId="42" fillId="6" borderId="34" xfId="0" applyFont="1" applyFill="1" applyBorder="1" applyAlignment="1">
      <alignment horizontal="left" vertical="center" wrapText="1"/>
    </xf>
    <xf numFmtId="0" fontId="42" fillId="6" borderId="18" xfId="0" applyFont="1" applyFill="1" applyBorder="1" applyAlignment="1">
      <alignment horizontal="left" vertical="center" wrapText="1"/>
    </xf>
    <xf numFmtId="0" fontId="42" fillId="6" borderId="38" xfId="0" applyFont="1" applyFill="1" applyBorder="1" applyAlignment="1">
      <alignment horizontal="left" vertical="center" wrapText="1"/>
    </xf>
    <xf numFmtId="0" fontId="42" fillId="6" borderId="40" xfId="0" applyFont="1" applyFill="1" applyBorder="1" applyAlignment="1">
      <alignment horizontal="left" vertical="center" wrapText="1"/>
    </xf>
    <xf numFmtId="0" fontId="2" fillId="0" borderId="0" xfId="0" applyFont="1" applyAlignment="1">
      <alignment vertical="center"/>
    </xf>
    <xf numFmtId="165" fontId="1" fillId="2" borderId="0" xfId="0" applyNumberFormat="1" applyFont="1" applyFill="1" applyAlignment="1">
      <alignment horizontal="center" vertical="center"/>
    </xf>
    <xf numFmtId="0" fontId="11" fillId="5" borderId="44" xfId="0" applyFont="1" applyFill="1" applyBorder="1" applyAlignment="1">
      <alignment horizontal="right" vertical="center"/>
    </xf>
    <xf numFmtId="0" fontId="2" fillId="2" borderId="0" xfId="0" applyFont="1" applyFill="1" applyAlignment="1">
      <alignment horizontal="right" vertical="center"/>
    </xf>
    <xf numFmtId="0" fontId="11" fillId="5" borderId="44" xfId="0" applyFont="1" applyFill="1" applyBorder="1" applyAlignment="1">
      <alignment horizontal="right" vertical="center" wrapText="1"/>
    </xf>
    <xf numFmtId="0" fontId="4" fillId="2" borderId="0" xfId="0" applyFont="1" applyFill="1" applyAlignment="1">
      <alignment wrapText="1"/>
    </xf>
    <xf numFmtId="0" fontId="4" fillId="2" borderId="0" xfId="0" applyFont="1" applyFill="1" applyAlignment="1">
      <alignment horizontal="right" vertical="center" wrapText="1"/>
    </xf>
    <xf numFmtId="9" fontId="26" fillId="2" borderId="0" xfId="0" applyNumberFormat="1" applyFont="1" applyFill="1"/>
    <xf numFmtId="0" fontId="26" fillId="2" borderId="0" xfId="0" applyFont="1" applyFill="1"/>
    <xf numFmtId="44" fontId="43" fillId="4" borderId="45" xfId="2" applyNumberFormat="1" applyFont="1" applyFill="1" applyBorder="1" applyAlignment="1" applyProtection="1">
      <alignment horizontal="center" vertical="center"/>
    </xf>
    <xf numFmtId="0" fontId="49" fillId="2" borderId="46" xfId="0" applyFont="1" applyFill="1" applyBorder="1" applyAlignment="1" applyProtection="1">
      <alignment vertical="top"/>
      <protection locked="0"/>
    </xf>
    <xf numFmtId="0" fontId="8" fillId="2" borderId="46" xfId="0" applyFont="1" applyFill="1" applyBorder="1"/>
    <xf numFmtId="0" fontId="23" fillId="5" borderId="32" xfId="0" applyFont="1" applyFill="1" applyBorder="1" applyAlignment="1">
      <alignment horizontal="center" vertical="center" wrapText="1"/>
    </xf>
    <xf numFmtId="0" fontId="23" fillId="5" borderId="31" xfId="0" applyFont="1" applyFill="1" applyBorder="1" applyAlignment="1">
      <alignment horizontal="center" vertical="center" wrapText="1"/>
    </xf>
    <xf numFmtId="41" fontId="1" fillId="2" borderId="0" xfId="0" applyNumberFormat="1" applyFont="1" applyFill="1" applyAlignment="1">
      <alignment horizontal="center" vertical="center"/>
    </xf>
    <xf numFmtId="41" fontId="1" fillId="2" borderId="0" xfId="1" applyNumberFormat="1" applyFont="1" applyFill="1" applyBorder="1" applyAlignment="1" applyProtection="1">
      <alignment horizontal="center" vertical="center"/>
    </xf>
    <xf numFmtId="5" fontId="42" fillId="4" borderId="47" xfId="0" applyNumberFormat="1" applyFont="1" applyFill="1" applyBorder="1" applyAlignment="1">
      <alignment horizontal="center" vertical="center"/>
    </xf>
    <xf numFmtId="5" fontId="42" fillId="4" borderId="48" xfId="2" applyNumberFormat="1" applyFont="1" applyFill="1" applyBorder="1" applyAlignment="1" applyProtection="1">
      <alignment horizontal="center" vertical="center"/>
    </xf>
    <xf numFmtId="5" fontId="42" fillId="0" borderId="5" xfId="2" applyNumberFormat="1" applyFont="1" applyFill="1" applyBorder="1" applyAlignment="1" applyProtection="1">
      <alignment horizontal="center" vertical="center"/>
      <protection locked="0"/>
    </xf>
    <xf numFmtId="5" fontId="42" fillId="4" borderId="49" xfId="2" applyNumberFormat="1" applyFont="1" applyFill="1" applyBorder="1" applyAlignment="1" applyProtection="1">
      <alignment horizontal="center" vertical="center"/>
    </xf>
    <xf numFmtId="5" fontId="42" fillId="4" borderId="5" xfId="2" applyNumberFormat="1" applyFont="1" applyFill="1" applyBorder="1" applyAlignment="1" applyProtection="1">
      <alignment horizontal="center" vertical="center"/>
    </xf>
    <xf numFmtId="5" fontId="42" fillId="0" borderId="39" xfId="2" applyNumberFormat="1" applyFont="1" applyFill="1" applyBorder="1" applyAlignment="1" applyProtection="1">
      <alignment horizontal="center" vertical="center"/>
      <protection locked="0"/>
    </xf>
    <xf numFmtId="5" fontId="42" fillId="3" borderId="5" xfId="2" applyNumberFormat="1" applyFont="1" applyFill="1" applyBorder="1" applyAlignment="1" applyProtection="1">
      <alignment horizontal="center" vertical="center"/>
      <protection locked="0"/>
    </xf>
    <xf numFmtId="5" fontId="43" fillId="4" borderId="27" xfId="2" applyNumberFormat="1" applyFont="1" applyFill="1" applyBorder="1" applyAlignment="1" applyProtection="1">
      <alignment horizontal="center" vertical="center"/>
    </xf>
    <xf numFmtId="5" fontId="42" fillId="0" borderId="26" xfId="2" applyNumberFormat="1" applyFont="1" applyFill="1" applyBorder="1" applyAlignment="1" applyProtection="1">
      <alignment horizontal="center" vertical="center"/>
      <protection locked="0"/>
    </xf>
    <xf numFmtId="170" fontId="42" fillId="0" borderId="5" xfId="0" applyNumberFormat="1" applyFont="1" applyBorder="1" applyAlignment="1" applyProtection="1">
      <alignment horizontal="center" vertical="center"/>
      <protection locked="0"/>
    </xf>
    <xf numFmtId="170" fontId="42" fillId="0" borderId="43" xfId="0" applyNumberFormat="1" applyFont="1" applyBorder="1" applyAlignment="1" applyProtection="1">
      <alignment horizontal="center" vertical="center"/>
      <protection locked="0"/>
    </xf>
    <xf numFmtId="170" fontId="42" fillId="0" borderId="50" xfId="0" applyNumberFormat="1" applyFont="1" applyBorder="1" applyAlignment="1" applyProtection="1">
      <alignment horizontal="center" vertical="center"/>
      <protection locked="0"/>
    </xf>
    <xf numFmtId="170" fontId="42" fillId="0" borderId="51" xfId="0" applyNumberFormat="1" applyFont="1" applyBorder="1" applyAlignment="1" applyProtection="1">
      <alignment horizontal="center" vertical="center"/>
      <protection locked="0"/>
    </xf>
    <xf numFmtId="170" fontId="42" fillId="4" borderId="17" xfId="2" applyNumberFormat="1" applyFont="1" applyFill="1" applyBorder="1" applyAlignment="1" applyProtection="1">
      <alignment horizontal="center" vertical="center"/>
    </xf>
    <xf numFmtId="170" fontId="43" fillId="4" borderId="52" xfId="1" applyNumberFormat="1" applyFont="1" applyFill="1" applyBorder="1" applyAlignment="1" applyProtection="1">
      <alignment horizontal="center" vertical="center"/>
    </xf>
    <xf numFmtId="0" fontId="42" fillId="0" borderId="43" xfId="0" applyFont="1" applyBorder="1" applyAlignment="1" applyProtection="1">
      <alignment vertical="center"/>
      <protection locked="0"/>
    </xf>
    <xf numFmtId="5" fontId="42" fillId="3" borderId="43" xfId="0" applyNumberFormat="1" applyFont="1" applyFill="1" applyBorder="1" applyAlignment="1" applyProtection="1">
      <alignment horizontal="center" vertical="center"/>
      <protection locked="0"/>
    </xf>
    <xf numFmtId="165" fontId="42" fillId="4" borderId="43" xfId="0" applyNumberFormat="1" applyFont="1" applyFill="1" applyBorder="1" applyAlignment="1">
      <alignment horizontal="center" vertical="center"/>
    </xf>
    <xf numFmtId="5" fontId="43" fillId="4" borderId="53" xfId="2" applyNumberFormat="1" applyFont="1" applyFill="1" applyBorder="1" applyAlignment="1" applyProtection="1">
      <alignment horizontal="center" vertical="center"/>
    </xf>
    <xf numFmtId="5" fontId="43" fillId="4" borderId="54" xfId="2" applyNumberFormat="1" applyFont="1" applyFill="1" applyBorder="1" applyAlignment="1" applyProtection="1">
      <alignment horizontal="center" vertical="center"/>
    </xf>
    <xf numFmtId="5" fontId="43" fillId="2" borderId="54" xfId="2" applyNumberFormat="1" applyFont="1" applyFill="1" applyBorder="1" applyAlignment="1" applyProtection="1">
      <alignment horizontal="center" vertical="center"/>
      <protection locked="0"/>
    </xf>
    <xf numFmtId="0" fontId="42" fillId="0" borderId="14" xfId="0" applyFont="1" applyBorder="1" applyAlignment="1" applyProtection="1">
      <alignment vertical="top" wrapText="1"/>
      <protection locked="0"/>
    </xf>
    <xf numFmtId="0" fontId="42" fillId="0" borderId="0" xfId="0" applyFont="1" applyAlignment="1" applyProtection="1">
      <alignment vertical="top" wrapText="1"/>
      <protection locked="0"/>
    </xf>
    <xf numFmtId="0" fontId="42" fillId="0" borderId="7" xfId="0" applyFont="1" applyBorder="1" applyAlignment="1" applyProtection="1">
      <alignment vertical="top" wrapText="1"/>
      <protection locked="0"/>
    </xf>
    <xf numFmtId="0" fontId="42" fillId="0" borderId="15" xfId="0" applyFont="1" applyBorder="1" applyAlignment="1" applyProtection="1">
      <alignment vertical="top" wrapText="1"/>
      <protection locked="0"/>
    </xf>
    <xf numFmtId="0" fontId="42" fillId="0" borderId="16" xfId="0" applyFont="1" applyBorder="1" applyAlignment="1" applyProtection="1">
      <alignment vertical="top" wrapText="1"/>
      <protection locked="0"/>
    </xf>
    <xf numFmtId="0" fontId="42" fillId="0" borderId="17" xfId="0" applyFont="1" applyBorder="1" applyAlignment="1" applyProtection="1">
      <alignment vertical="top" wrapText="1"/>
      <protection locked="0"/>
    </xf>
    <xf numFmtId="170" fontId="63" fillId="0" borderId="55" xfId="0" applyNumberFormat="1" applyFont="1" applyBorder="1" applyAlignment="1" applyProtection="1">
      <alignment horizontal="center" vertical="center"/>
      <protection locked="0"/>
    </xf>
    <xf numFmtId="170" fontId="63" fillId="0" borderId="56" xfId="0" applyNumberFormat="1" applyFont="1" applyBorder="1" applyAlignment="1" applyProtection="1">
      <alignment horizontal="center" vertical="center"/>
      <protection locked="0"/>
    </xf>
    <xf numFmtId="5" fontId="63" fillId="0" borderId="62" xfId="0" applyNumberFormat="1" applyFont="1" applyBorder="1" applyAlignment="1" applyProtection="1">
      <alignment horizontal="center" vertical="center"/>
      <protection locked="0"/>
    </xf>
    <xf numFmtId="165" fontId="63" fillId="9" borderId="55" xfId="0" applyNumberFormat="1" applyFont="1" applyFill="1" applyBorder="1" applyAlignment="1">
      <alignment horizontal="center" vertical="center"/>
    </xf>
    <xf numFmtId="0" fontId="1" fillId="10" borderId="70" xfId="0" applyFont="1" applyFill="1" applyBorder="1" applyAlignment="1" applyProtection="1">
      <alignment horizontal="center" vertical="center" wrapText="1"/>
      <protection locked="0"/>
    </xf>
    <xf numFmtId="0" fontId="49" fillId="2" borderId="0" xfId="0" applyFont="1" applyFill="1" applyAlignment="1" applyProtection="1">
      <alignment horizontal="left" vertical="top"/>
      <protection locked="0"/>
    </xf>
    <xf numFmtId="0" fontId="0" fillId="2" borderId="0" xfId="0" applyFill="1" applyAlignment="1" applyProtection="1">
      <alignment horizontal="center" vertical="top" wrapText="1"/>
      <protection locked="0"/>
    </xf>
    <xf numFmtId="0" fontId="67" fillId="0" borderId="0" xfId="0" applyFont="1" applyAlignment="1">
      <alignment vertical="top"/>
    </xf>
    <xf numFmtId="0" fontId="67" fillId="0" borderId="0" xfId="0" applyFont="1" applyAlignment="1">
      <alignment horizontal="left" vertical="top"/>
    </xf>
    <xf numFmtId="0" fontId="68" fillId="11" borderId="73" xfId="0" applyFont="1" applyFill="1" applyBorder="1" applyAlignment="1">
      <alignment horizontal="center" vertical="center" wrapText="1"/>
    </xf>
    <xf numFmtId="0" fontId="68" fillId="11" borderId="74" xfId="0" applyFont="1" applyFill="1" applyBorder="1" applyAlignment="1">
      <alignment horizontal="center" vertical="center" wrapText="1"/>
    </xf>
    <xf numFmtId="0" fontId="68" fillId="11" borderId="75" xfId="0" applyFont="1" applyFill="1" applyBorder="1" applyAlignment="1">
      <alignment horizontal="center" vertical="center" wrapText="1"/>
    </xf>
    <xf numFmtId="0" fontId="69" fillId="11" borderId="76" xfId="0" applyFont="1" applyFill="1" applyBorder="1" applyAlignment="1">
      <alignment horizontal="center" vertical="center" wrapText="1"/>
    </xf>
    <xf numFmtId="0" fontId="69" fillId="11" borderId="77" xfId="0" applyFont="1" applyFill="1" applyBorder="1" applyAlignment="1">
      <alignment horizontal="center" vertical="center" wrapText="1"/>
    </xf>
    <xf numFmtId="0" fontId="69" fillId="11" borderId="78" xfId="0" applyFont="1" applyFill="1" applyBorder="1" applyAlignment="1">
      <alignment horizontal="center" vertical="center" wrapText="1"/>
    </xf>
    <xf numFmtId="0" fontId="69" fillId="11" borderId="79" xfId="0" applyFont="1" applyFill="1" applyBorder="1" applyAlignment="1">
      <alignment horizontal="center" vertical="center" wrapText="1"/>
    </xf>
    <xf numFmtId="0" fontId="69" fillId="11" borderId="80" xfId="0" applyFont="1" applyFill="1" applyBorder="1" applyAlignment="1">
      <alignment horizontal="center" vertical="center" wrapText="1"/>
    </xf>
    <xf numFmtId="0" fontId="69" fillId="11" borderId="81" xfId="0" applyFont="1" applyFill="1" applyBorder="1" applyAlignment="1">
      <alignment horizontal="center" vertical="center" wrapText="1"/>
    </xf>
    <xf numFmtId="0" fontId="42" fillId="12" borderId="34" xfId="0" applyFont="1" applyFill="1" applyBorder="1" applyAlignment="1">
      <alignment vertical="center"/>
    </xf>
    <xf numFmtId="0" fontId="71" fillId="0" borderId="69" xfId="0" applyFont="1" applyBorder="1" applyAlignment="1" applyProtection="1">
      <alignment horizontal="center" vertical="center" wrapText="1"/>
      <protection locked="0"/>
    </xf>
    <xf numFmtId="0" fontId="71" fillId="0" borderId="21" xfId="0" applyFont="1" applyBorder="1" applyAlignment="1" applyProtection="1">
      <alignment horizontal="center" vertical="center" wrapText="1"/>
      <protection locked="0"/>
    </xf>
    <xf numFmtId="0" fontId="29" fillId="2" borderId="20" xfId="0" applyFont="1" applyFill="1" applyBorder="1" applyAlignment="1">
      <alignment horizontal="center"/>
    </xf>
    <xf numFmtId="0" fontId="29" fillId="2" borderId="29" xfId="0" applyFont="1" applyFill="1" applyBorder="1" applyAlignment="1">
      <alignment horizontal="center"/>
    </xf>
    <xf numFmtId="0" fontId="42" fillId="0" borderId="43" xfId="0" applyFont="1" applyBorder="1" applyAlignment="1" applyProtection="1">
      <alignment vertical="center" wrapText="1"/>
      <protection locked="0"/>
    </xf>
    <xf numFmtId="0" fontId="42" fillId="0" borderId="39" xfId="0" applyFont="1" applyBorder="1" applyAlignment="1" applyProtection="1">
      <alignment vertical="center" wrapText="1"/>
      <protection locked="0"/>
    </xf>
    <xf numFmtId="0" fontId="42" fillId="0" borderId="26" xfId="0" applyFont="1" applyBorder="1" applyAlignment="1" applyProtection="1">
      <alignment vertical="center" wrapText="1"/>
      <protection locked="0"/>
    </xf>
    <xf numFmtId="0" fontId="42" fillId="0" borderId="37" xfId="0" applyFont="1" applyBorder="1" applyAlignment="1" applyProtection="1">
      <alignment vertical="center" wrapText="1"/>
      <protection locked="0"/>
    </xf>
    <xf numFmtId="0" fontId="42" fillId="0" borderId="5" xfId="0" applyFont="1" applyBorder="1" applyAlignment="1" applyProtection="1">
      <alignment vertical="center" wrapText="1"/>
      <protection locked="0"/>
    </xf>
    <xf numFmtId="0" fontId="42" fillId="0" borderId="41" xfId="0" applyFont="1" applyBorder="1" applyAlignment="1" applyProtection="1">
      <alignment vertical="center" wrapText="1"/>
      <protection locked="0"/>
    </xf>
    <xf numFmtId="0" fontId="42" fillId="0" borderId="42" xfId="0" applyFont="1" applyBorder="1" applyAlignment="1" applyProtection="1">
      <alignment vertical="center" wrapText="1"/>
      <protection locked="0"/>
    </xf>
    <xf numFmtId="0" fontId="38" fillId="2" borderId="82" xfId="0" applyFont="1" applyFill="1" applyBorder="1" applyAlignment="1">
      <alignment horizontal="left" vertical="top" wrapText="1"/>
    </xf>
    <xf numFmtId="0" fontId="61" fillId="2" borderId="0" xfId="0" applyFont="1" applyFill="1" applyAlignment="1">
      <alignment horizontal="left" vertical="top" wrapText="1"/>
    </xf>
    <xf numFmtId="0" fontId="39" fillId="2" borderId="0" xfId="0" applyFont="1" applyFill="1" applyAlignment="1">
      <alignment horizontal="left" vertical="top" wrapText="1"/>
    </xf>
    <xf numFmtId="0" fontId="46" fillId="6" borderId="0" xfId="0" applyFont="1" applyFill="1" applyAlignment="1">
      <alignment horizontal="center" vertical="top"/>
    </xf>
    <xf numFmtId="0" fontId="21" fillId="2" borderId="0" xfId="0" applyFont="1" applyFill="1" applyAlignment="1">
      <alignment horizontal="left" vertical="top" wrapText="1"/>
    </xf>
    <xf numFmtId="0" fontId="38" fillId="2" borderId="0" xfId="0" applyFont="1" applyFill="1" applyAlignment="1">
      <alignment horizontal="left" vertical="top" wrapText="1"/>
    </xf>
    <xf numFmtId="0" fontId="59" fillId="2" borderId="0" xfId="0" applyFont="1" applyFill="1" applyAlignment="1">
      <alignment horizontal="left" vertical="top" wrapText="1"/>
    </xf>
    <xf numFmtId="0" fontId="58" fillId="2" borderId="83" xfId="0" applyFont="1" applyFill="1" applyBorder="1" applyAlignment="1">
      <alignment horizontal="left" vertical="top" wrapText="1"/>
    </xf>
    <xf numFmtId="0" fontId="33" fillId="2" borderId="84" xfId="0" applyFont="1" applyFill="1" applyBorder="1" applyAlignment="1">
      <alignment horizontal="left" vertical="top" wrapText="1"/>
    </xf>
    <xf numFmtId="0" fontId="33" fillId="2" borderId="85" xfId="0" applyFont="1" applyFill="1" applyBorder="1" applyAlignment="1">
      <alignment horizontal="left" vertical="top" wrapText="1"/>
    </xf>
    <xf numFmtId="0" fontId="38" fillId="2" borderId="0" xfId="0" applyFont="1" applyFill="1" applyAlignment="1">
      <alignment horizontal="left" vertical="top"/>
    </xf>
    <xf numFmtId="0" fontId="49" fillId="2" borderId="0" xfId="0" applyFont="1" applyFill="1" applyAlignment="1" applyProtection="1">
      <alignment horizontal="center" vertical="top"/>
      <protection locked="0"/>
    </xf>
    <xf numFmtId="0" fontId="0" fillId="2" borderId="0" xfId="0" applyFill="1" applyAlignment="1" applyProtection="1">
      <alignment horizontal="center" vertical="top" wrapText="1"/>
      <protection locked="0"/>
    </xf>
    <xf numFmtId="0" fontId="27" fillId="13" borderId="0" xfId="0" applyFont="1" applyFill="1" applyAlignment="1">
      <alignment horizontal="center" vertical="top"/>
    </xf>
    <xf numFmtId="0" fontId="65" fillId="0" borderId="0" xfId="0" applyFont="1"/>
    <xf numFmtId="0" fontId="69" fillId="11" borderId="86" xfId="0" applyFont="1" applyFill="1" applyBorder="1" applyAlignment="1">
      <alignment horizontal="center" vertical="center" wrapText="1"/>
    </xf>
    <xf numFmtId="0" fontId="69" fillId="11" borderId="87" xfId="0" applyFont="1" applyFill="1" applyBorder="1" applyAlignment="1">
      <alignment horizontal="center" vertical="center" wrapText="1"/>
    </xf>
    <xf numFmtId="0" fontId="40" fillId="0" borderId="71" xfId="0" applyFont="1" applyBorder="1" applyAlignment="1">
      <alignment wrapText="1"/>
    </xf>
    <xf numFmtId="0" fontId="0" fillId="0" borderId="71" xfId="0" applyBorder="1" applyAlignment="1">
      <alignment wrapText="1"/>
    </xf>
    <xf numFmtId="0" fontId="0" fillId="0" borderId="72" xfId="0" applyBorder="1" applyAlignment="1">
      <alignment wrapText="1"/>
    </xf>
    <xf numFmtId="0" fontId="0" fillId="0" borderId="0" xfId="0" applyAlignment="1">
      <alignment wrapText="1"/>
    </xf>
    <xf numFmtId="0" fontId="0" fillId="0" borderId="58" xfId="0" applyBorder="1" applyAlignment="1">
      <alignment wrapText="1"/>
    </xf>
    <xf numFmtId="0" fontId="0" fillId="0" borderId="60" xfId="0" applyBorder="1" applyAlignment="1">
      <alignment wrapText="1"/>
    </xf>
    <xf numFmtId="0" fontId="0" fillId="0" borderId="61" xfId="0" applyBorder="1" applyAlignment="1">
      <alignment wrapText="1"/>
    </xf>
    <xf numFmtId="0" fontId="40" fillId="0" borderId="88" xfId="0" applyFont="1" applyBorder="1" applyAlignment="1">
      <alignment wrapText="1"/>
    </xf>
    <xf numFmtId="0" fontId="0" fillId="0" borderId="57" xfId="0" applyBorder="1" applyAlignment="1">
      <alignment wrapText="1"/>
    </xf>
    <xf numFmtId="0" fontId="0" fillId="0" borderId="59" xfId="0" applyBorder="1" applyAlignment="1">
      <alignment wrapText="1"/>
    </xf>
    <xf numFmtId="0" fontId="52" fillId="0" borderId="88" xfId="0" applyFont="1" applyBorder="1" applyAlignment="1">
      <alignment horizontal="left" vertical="top" wrapText="1"/>
    </xf>
    <xf numFmtId="0" fontId="52" fillId="0" borderId="71" xfId="0" applyFont="1" applyBorder="1" applyAlignment="1">
      <alignment horizontal="left" vertical="top" wrapText="1"/>
    </xf>
    <xf numFmtId="0" fontId="52" fillId="0" borderId="72" xfId="0" applyFont="1" applyBorder="1" applyAlignment="1">
      <alignment horizontal="left" vertical="top" wrapText="1"/>
    </xf>
    <xf numFmtId="0" fontId="0" fillId="0" borderId="57" xfId="0" applyBorder="1" applyAlignment="1">
      <alignment vertical="top" wrapText="1"/>
    </xf>
    <xf numFmtId="0" fontId="0" fillId="0" borderId="0" xfId="0" applyAlignment="1">
      <alignment vertical="top" wrapText="1"/>
    </xf>
    <xf numFmtId="0" fontId="0" fillId="0" borderId="58" xfId="0" applyBorder="1" applyAlignment="1">
      <alignment vertical="top" wrapText="1"/>
    </xf>
    <xf numFmtId="0" fontId="0" fillId="0" borderId="59" xfId="0" applyBorder="1" applyAlignment="1">
      <alignment vertical="top" wrapText="1"/>
    </xf>
    <xf numFmtId="0" fontId="0" fillId="0" borderId="60" xfId="0" applyBorder="1" applyAlignment="1">
      <alignment vertical="top" wrapText="1"/>
    </xf>
    <xf numFmtId="0" fontId="0" fillId="0" borderId="61" xfId="0" applyBorder="1" applyAlignment="1">
      <alignment vertical="top" wrapText="1"/>
    </xf>
    <xf numFmtId="0" fontId="64" fillId="0" borderId="0" xfId="0" applyFont="1" applyAlignment="1">
      <alignment horizontal="left" wrapText="1"/>
    </xf>
    <xf numFmtId="0" fontId="64" fillId="0" borderId="7" xfId="0" applyFont="1" applyBorder="1" applyAlignment="1">
      <alignment horizontal="left" wrapText="1"/>
    </xf>
    <xf numFmtId="0" fontId="0" fillId="0" borderId="7" xfId="0" applyBorder="1" applyAlignment="1">
      <alignment wrapText="1"/>
    </xf>
    <xf numFmtId="0" fontId="40" fillId="0" borderId="14" xfId="0" applyFont="1" applyBorder="1" applyAlignment="1">
      <alignment horizontal="left" vertical="top" wrapText="1"/>
    </xf>
    <xf numFmtId="0" fontId="40" fillId="0" borderId="0" xfId="0" applyFont="1" applyAlignment="1">
      <alignment horizontal="left" vertical="top" wrapText="1"/>
    </xf>
    <xf numFmtId="0" fontId="40" fillId="0" borderId="7" xfId="0" applyFont="1" applyBorder="1" applyAlignment="1">
      <alignment horizontal="left" vertical="top" wrapText="1"/>
    </xf>
    <xf numFmtId="0" fontId="40" fillId="0" borderId="15" xfId="0" applyFont="1" applyBorder="1" applyAlignment="1">
      <alignment horizontal="left" vertical="top" wrapText="1"/>
    </xf>
    <xf numFmtId="0" fontId="40" fillId="0" borderId="16" xfId="0" applyFont="1" applyBorder="1" applyAlignment="1">
      <alignment horizontal="left" vertical="top" wrapText="1"/>
    </xf>
    <xf numFmtId="0" fontId="40" fillId="0" borderId="17" xfId="0" applyFont="1" applyBorder="1" applyAlignment="1">
      <alignment horizontal="left" vertical="top" wrapText="1"/>
    </xf>
    <xf numFmtId="0" fontId="71" fillId="0" borderId="63" xfId="0" applyFont="1" applyBorder="1" applyAlignment="1" applyProtection="1">
      <alignment horizontal="left" vertical="center" wrapText="1"/>
      <protection locked="0"/>
    </xf>
    <xf numFmtId="0" fontId="0" fillId="0" borderId="64" xfId="0" applyBorder="1" applyAlignment="1">
      <alignment horizontal="left" vertical="center" wrapText="1"/>
    </xf>
    <xf numFmtId="0" fontId="0" fillId="0" borderId="65" xfId="0" applyBorder="1" applyAlignment="1">
      <alignment horizontal="left" vertical="center" wrapText="1"/>
    </xf>
    <xf numFmtId="0" fontId="49" fillId="2" borderId="0" xfId="0" applyFont="1" applyFill="1" applyAlignment="1" applyProtection="1">
      <alignment horizontal="left" vertical="top"/>
      <protection locked="0"/>
    </xf>
    <xf numFmtId="0" fontId="49" fillId="2" borderId="89" xfId="0" applyFont="1" applyFill="1" applyBorder="1" applyAlignment="1" applyProtection="1">
      <alignment horizontal="center" vertical="top"/>
      <protection locked="0"/>
    </xf>
    <xf numFmtId="0" fontId="0" fillId="2" borderId="89" xfId="0" applyFill="1" applyBorder="1" applyAlignment="1" applyProtection="1">
      <alignment horizontal="center" vertical="top" wrapText="1"/>
      <protection locked="0"/>
    </xf>
    <xf numFmtId="0" fontId="17" fillId="5" borderId="90" xfId="0" applyFont="1" applyFill="1" applyBorder="1" applyAlignment="1">
      <alignment horizontal="left" vertical="center" wrapText="1"/>
    </xf>
    <xf numFmtId="0" fontId="17" fillId="5" borderId="0" xfId="0" applyFont="1" applyFill="1" applyAlignment="1">
      <alignment horizontal="left" vertical="center" wrapText="1"/>
    </xf>
    <xf numFmtId="0" fontId="17" fillId="5" borderId="7" xfId="0" applyFont="1" applyFill="1" applyBorder="1" applyAlignment="1">
      <alignment horizontal="left" vertical="center" wrapText="1"/>
    </xf>
    <xf numFmtId="0" fontId="51" fillId="7" borderId="11" xfId="0" applyFont="1" applyFill="1" applyBorder="1" applyAlignment="1">
      <alignment horizontal="center" vertical="center" wrapText="1"/>
    </xf>
    <xf numFmtId="0" fontId="51" fillId="7" borderId="12" xfId="0" applyFont="1" applyFill="1" applyBorder="1" applyAlignment="1">
      <alignment horizontal="center" vertical="center" wrapText="1"/>
    </xf>
    <xf numFmtId="0" fontId="51" fillId="7" borderId="13" xfId="0" applyFont="1" applyFill="1" applyBorder="1" applyAlignment="1">
      <alignment horizontal="center" vertical="center" wrapText="1"/>
    </xf>
    <xf numFmtId="0" fontId="51" fillId="7" borderId="14" xfId="0" applyFont="1" applyFill="1" applyBorder="1" applyAlignment="1">
      <alignment horizontal="center" vertical="center" wrapText="1"/>
    </xf>
    <xf numFmtId="0" fontId="51" fillId="7" borderId="0" xfId="0" applyFont="1" applyFill="1" applyAlignment="1">
      <alignment horizontal="center" vertical="center" wrapText="1"/>
    </xf>
    <xf numFmtId="0" fontId="51" fillId="7" borderId="7" xfId="0" applyFont="1" applyFill="1" applyBorder="1" applyAlignment="1">
      <alignment horizontal="center" vertical="center" wrapText="1"/>
    </xf>
    <xf numFmtId="0" fontId="43" fillId="4" borderId="91" xfId="0" applyFont="1" applyFill="1" applyBorder="1" applyAlignment="1">
      <alignment horizontal="left" vertical="center" wrapText="1"/>
    </xf>
    <xf numFmtId="0" fontId="43" fillId="4" borderId="92" xfId="0" applyFont="1" applyFill="1" applyBorder="1" applyAlignment="1">
      <alignment horizontal="left" vertical="center" wrapText="1"/>
    </xf>
    <xf numFmtId="0" fontId="43" fillId="4" borderId="93" xfId="0" applyFont="1" applyFill="1" applyBorder="1" applyAlignment="1">
      <alignment horizontal="left" vertical="center" wrapText="1"/>
    </xf>
    <xf numFmtId="0" fontId="40" fillId="3" borderId="88" xfId="0" applyFont="1" applyFill="1" applyBorder="1" applyAlignment="1">
      <alignment horizontal="center" vertical="top" wrapText="1"/>
    </xf>
    <xf numFmtId="0" fontId="40" fillId="3" borderId="71" xfId="0" applyFont="1" applyFill="1" applyBorder="1" applyAlignment="1">
      <alignment horizontal="center" vertical="top" wrapText="1"/>
    </xf>
    <xf numFmtId="0" fontId="40" fillId="3" borderId="72" xfId="0" applyFont="1" applyFill="1" applyBorder="1" applyAlignment="1">
      <alignment horizontal="center" vertical="top" wrapText="1"/>
    </xf>
    <xf numFmtId="0" fontId="40" fillId="0" borderId="88" xfId="0" applyFont="1" applyBorder="1" applyAlignment="1">
      <alignment horizontal="left" vertical="top" wrapText="1"/>
    </xf>
    <xf numFmtId="0" fontId="40" fillId="0" borderId="71" xfId="0" applyFont="1" applyBorder="1" applyAlignment="1">
      <alignment horizontal="left" vertical="top" wrapText="1"/>
    </xf>
    <xf numFmtId="0" fontId="40" fillId="0" borderId="72" xfId="0" applyFont="1" applyBorder="1" applyAlignment="1">
      <alignment horizontal="left" vertical="top" wrapText="1"/>
    </xf>
    <xf numFmtId="0" fontId="40" fillId="0" borderId="57" xfId="0" applyFont="1" applyBorder="1" applyAlignment="1">
      <alignment horizontal="left" vertical="top" wrapText="1"/>
    </xf>
    <xf numFmtId="0" fontId="40" fillId="0" borderId="58" xfId="0" applyFont="1" applyBorder="1" applyAlignment="1">
      <alignment horizontal="left" vertical="top" wrapText="1"/>
    </xf>
    <xf numFmtId="0" fontId="40" fillId="0" borderId="59" xfId="0" applyFont="1" applyBorder="1" applyAlignment="1">
      <alignment horizontal="left" vertical="top" wrapText="1"/>
    </xf>
    <xf numFmtId="0" fontId="40" fillId="0" borderId="60" xfId="0" applyFont="1" applyBorder="1" applyAlignment="1">
      <alignment horizontal="left" vertical="top" wrapText="1"/>
    </xf>
    <xf numFmtId="0" fontId="40" fillId="0" borderId="61" xfId="0" applyFont="1" applyBorder="1" applyAlignment="1">
      <alignment horizontal="left" vertical="top" wrapText="1"/>
    </xf>
    <xf numFmtId="0" fontId="43" fillId="4" borderId="91" xfId="0" applyFont="1" applyFill="1" applyBorder="1" applyAlignment="1">
      <alignment vertical="center" wrapText="1"/>
    </xf>
    <xf numFmtId="0" fontId="43" fillId="4" borderId="92" xfId="0" applyFont="1" applyFill="1" applyBorder="1" applyAlignment="1">
      <alignment vertical="center" wrapText="1"/>
    </xf>
    <xf numFmtId="0" fontId="43" fillId="4" borderId="93" xfId="0" applyFont="1" applyFill="1" applyBorder="1" applyAlignment="1">
      <alignment vertical="center" wrapText="1"/>
    </xf>
    <xf numFmtId="0" fontId="40" fillId="3" borderId="94" xfId="0" applyFont="1" applyFill="1" applyBorder="1" applyAlignment="1">
      <alignment horizontal="center" vertical="top" wrapText="1"/>
    </xf>
    <xf numFmtId="0" fontId="40" fillId="3" borderId="95" xfId="0" applyFont="1" applyFill="1" applyBorder="1" applyAlignment="1">
      <alignment horizontal="center" vertical="top" wrapText="1"/>
    </xf>
    <xf numFmtId="0" fontId="40" fillId="0" borderId="12" xfId="0" applyFont="1" applyBorder="1" applyAlignment="1">
      <alignment horizontal="center" vertical="top" wrapText="1"/>
    </xf>
    <xf numFmtId="0" fontId="40" fillId="0" borderId="13" xfId="0" applyFont="1" applyBorder="1" applyAlignment="1">
      <alignment horizontal="center" vertical="top" wrapText="1"/>
    </xf>
    <xf numFmtId="0" fontId="40" fillId="0" borderId="0" xfId="0" applyFont="1" applyAlignment="1">
      <alignment horizontal="center" vertical="top" wrapText="1"/>
    </xf>
    <xf numFmtId="0" fontId="40" fillId="0" borderId="7" xfId="0" applyFont="1" applyBorder="1" applyAlignment="1">
      <alignment horizontal="center" vertical="top" wrapText="1"/>
    </xf>
    <xf numFmtId="0" fontId="40" fillId="0" borderId="16" xfId="0" applyFont="1" applyBorder="1" applyAlignment="1">
      <alignment horizontal="center" vertical="top" wrapText="1"/>
    </xf>
    <xf numFmtId="0" fontId="40" fillId="0" borderId="17" xfId="0" applyFont="1" applyBorder="1" applyAlignment="1">
      <alignment horizontal="center" vertical="top" wrapText="1"/>
    </xf>
    <xf numFmtId="0" fontId="40" fillId="0" borderId="12" xfId="0" applyFont="1" applyBorder="1" applyAlignment="1">
      <alignment horizontal="center" wrapText="1"/>
    </xf>
    <xf numFmtId="0" fontId="40" fillId="0" borderId="13" xfId="0" applyFont="1" applyBorder="1" applyAlignment="1">
      <alignment horizontal="center" wrapText="1"/>
    </xf>
    <xf numFmtId="0" fontId="40" fillId="0" borderId="0" xfId="0" applyFont="1" applyAlignment="1">
      <alignment horizontal="center" wrapText="1"/>
    </xf>
    <xf numFmtId="0" fontId="40" fillId="0" borderId="7" xfId="0" applyFont="1" applyBorder="1" applyAlignment="1">
      <alignment horizontal="center" wrapText="1"/>
    </xf>
    <xf numFmtId="0" fontId="40" fillId="0" borderId="16" xfId="0" applyFont="1" applyBorder="1" applyAlignment="1">
      <alignment horizontal="center" wrapText="1"/>
    </xf>
    <xf numFmtId="0" fontId="40" fillId="0" borderId="17" xfId="0" applyFont="1" applyBorder="1" applyAlignment="1">
      <alignment horizontal="center" wrapText="1"/>
    </xf>
    <xf numFmtId="0" fontId="40" fillId="3" borderId="94" xfId="0" applyFont="1" applyFill="1" applyBorder="1" applyAlignment="1">
      <alignment horizontal="center" wrapText="1"/>
    </xf>
    <xf numFmtId="0" fontId="40" fillId="3" borderId="95" xfId="0" applyFont="1" applyFill="1" applyBorder="1" applyAlignment="1">
      <alignment horizontal="center" wrapText="1"/>
    </xf>
    <xf numFmtId="0" fontId="43" fillId="3" borderId="91" xfId="0" applyFont="1" applyFill="1" applyBorder="1" applyAlignment="1">
      <alignment horizontal="left" vertical="center" wrapText="1"/>
    </xf>
    <xf numFmtId="0" fontId="43" fillId="3" borderId="92" xfId="0" applyFont="1" applyFill="1" applyBorder="1" applyAlignment="1">
      <alignment horizontal="left" vertical="center" wrapText="1"/>
    </xf>
    <xf numFmtId="0" fontId="43" fillId="3" borderId="93" xfId="0" applyFont="1" applyFill="1" applyBorder="1" applyAlignment="1">
      <alignment horizontal="left" vertical="center" wrapText="1"/>
    </xf>
    <xf numFmtId="0" fontId="17" fillId="5" borderId="14" xfId="0" applyFont="1" applyFill="1" applyBorder="1" applyAlignment="1">
      <alignment horizontal="left" vertical="center" wrapText="1"/>
    </xf>
    <xf numFmtId="0" fontId="51" fillId="7" borderId="15" xfId="0" applyFont="1" applyFill="1" applyBorder="1" applyAlignment="1">
      <alignment horizontal="center" vertical="center" wrapText="1"/>
    </xf>
    <xf numFmtId="0" fontId="51" fillId="7" borderId="16" xfId="0" applyFont="1" applyFill="1" applyBorder="1" applyAlignment="1">
      <alignment horizontal="center" vertical="center" wrapText="1"/>
    </xf>
    <xf numFmtId="0" fontId="51" fillId="7" borderId="17" xfId="0" applyFont="1" applyFill="1" applyBorder="1" applyAlignment="1">
      <alignment horizontal="center" vertical="center" wrapText="1"/>
    </xf>
    <xf numFmtId="0" fontId="43" fillId="4" borderId="14" xfId="0" applyFont="1" applyFill="1" applyBorder="1" applyAlignment="1">
      <alignment horizontal="left" vertical="center" wrapText="1"/>
    </xf>
    <xf numFmtId="0" fontId="43" fillId="4" borderId="0" xfId="0" applyFont="1" applyFill="1" applyAlignment="1">
      <alignment horizontal="left" vertical="center" wrapText="1"/>
    </xf>
    <xf numFmtId="0" fontId="43" fillId="4" borderId="7" xfId="0" applyFont="1" applyFill="1" applyBorder="1" applyAlignment="1">
      <alignment horizontal="left" vertical="center" wrapText="1"/>
    </xf>
    <xf numFmtId="0" fontId="40" fillId="3" borderId="98" xfId="0" applyFont="1" applyFill="1" applyBorder="1" applyAlignment="1">
      <alignment horizontal="center" wrapText="1"/>
    </xf>
    <xf numFmtId="0" fontId="40" fillId="0" borderId="11" xfId="0" applyFont="1" applyBorder="1" applyAlignment="1">
      <alignment horizontal="left" vertical="top" wrapText="1"/>
    </xf>
    <xf numFmtId="0" fontId="40" fillId="0" borderId="12" xfId="0" applyFont="1" applyBorder="1" applyAlignment="1">
      <alignment horizontal="left" vertical="top" wrapText="1"/>
    </xf>
    <xf numFmtId="0" fontId="40" fillId="0" borderId="13" xfId="0" applyFont="1" applyBorder="1" applyAlignment="1">
      <alignment horizontal="left" vertical="top" wrapText="1"/>
    </xf>
    <xf numFmtId="0" fontId="41" fillId="6" borderId="91" xfId="0" applyFont="1" applyFill="1" applyBorder="1" applyAlignment="1">
      <alignment horizontal="center" vertical="center" wrapText="1"/>
    </xf>
    <xf numFmtId="0" fontId="41" fillId="6" borderId="92" xfId="0" applyFont="1" applyFill="1" applyBorder="1" applyAlignment="1">
      <alignment horizontal="center" vertical="center" wrapText="1"/>
    </xf>
    <xf numFmtId="0" fontId="41" fillId="6" borderId="93" xfId="0" applyFont="1" applyFill="1" applyBorder="1" applyAlignment="1">
      <alignment horizontal="center" vertical="center" wrapText="1"/>
    </xf>
    <xf numFmtId="0" fontId="40" fillId="8" borderId="12" xfId="0" applyFont="1" applyFill="1" applyBorder="1" applyAlignment="1">
      <alignment horizontal="center" wrapText="1"/>
    </xf>
    <xf numFmtId="0" fontId="40" fillId="8" borderId="13" xfId="0" applyFont="1" applyFill="1" applyBorder="1" applyAlignment="1">
      <alignment horizontal="center" wrapText="1"/>
    </xf>
    <xf numFmtId="0" fontId="51" fillId="7" borderId="11" xfId="0" applyFont="1" applyFill="1" applyBorder="1" applyAlignment="1">
      <alignment horizontal="left" vertical="center" wrapText="1"/>
    </xf>
    <xf numFmtId="0" fontId="51" fillId="7" borderId="12" xfId="0" applyFont="1" applyFill="1" applyBorder="1" applyAlignment="1">
      <alignment horizontal="left" vertical="center" wrapText="1"/>
    </xf>
    <xf numFmtId="0" fontId="51" fillId="7" borderId="13" xfId="0" applyFont="1" applyFill="1" applyBorder="1" applyAlignment="1">
      <alignment horizontal="left" vertical="center" wrapText="1"/>
    </xf>
    <xf numFmtId="0" fontId="51" fillId="7" borderId="14" xfId="0" applyFont="1" applyFill="1" applyBorder="1" applyAlignment="1">
      <alignment horizontal="left" vertical="center" wrapText="1"/>
    </xf>
    <xf numFmtId="0" fontId="51" fillId="7" borderId="0" xfId="0" applyFont="1" applyFill="1" applyAlignment="1">
      <alignment horizontal="left" vertical="center" wrapText="1"/>
    </xf>
    <xf numFmtId="0" fontId="51" fillId="7" borderId="7" xfId="0" applyFont="1" applyFill="1" applyBorder="1" applyAlignment="1">
      <alignment horizontal="left" vertical="center" wrapText="1"/>
    </xf>
    <xf numFmtId="0" fontId="62" fillId="0" borderId="0" xfId="0" applyFont="1" applyAlignment="1">
      <alignment horizontal="left" wrapText="1"/>
    </xf>
    <xf numFmtId="0" fontId="62" fillId="0" borderId="7" xfId="0" applyFont="1" applyBorder="1" applyAlignment="1">
      <alignment horizontal="left" wrapText="1"/>
    </xf>
    <xf numFmtId="0" fontId="40" fillId="0" borderId="0" xfId="0" applyFont="1" applyAlignment="1">
      <alignment horizontal="left" vertical="center" wrapText="1"/>
    </xf>
    <xf numFmtId="0" fontId="40" fillId="0" borderId="7" xfId="0" applyFont="1" applyBorder="1" applyAlignment="1">
      <alignment horizontal="left" vertical="center" wrapText="1"/>
    </xf>
    <xf numFmtId="0" fontId="62" fillId="0" borderId="0" xfId="0" applyFont="1" applyAlignment="1">
      <alignment wrapText="1"/>
    </xf>
    <xf numFmtId="0" fontId="0" fillId="0" borderId="16" xfId="0" applyBorder="1" applyAlignment="1">
      <alignment wrapText="1"/>
    </xf>
    <xf numFmtId="0" fontId="0" fillId="0" borderId="17" xfId="0" applyBorder="1" applyAlignment="1">
      <alignment wrapText="1"/>
    </xf>
    <xf numFmtId="0" fontId="71" fillId="0" borderId="63" xfId="0" applyFont="1" applyBorder="1" applyAlignment="1" applyProtection="1">
      <alignment horizontal="center" vertical="center" wrapText="1"/>
      <protection locked="0"/>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42" fillId="0" borderId="11" xfId="0" applyFont="1" applyBorder="1" applyAlignment="1" applyProtection="1">
      <alignment horizontal="left" vertical="top" wrapText="1"/>
      <protection locked="0"/>
    </xf>
    <xf numFmtId="0" fontId="42" fillId="0" borderId="12" xfId="0" applyFont="1" applyBorder="1" applyAlignment="1" applyProtection="1">
      <alignment horizontal="left" vertical="top" wrapText="1"/>
      <protection locked="0"/>
    </xf>
    <xf numFmtId="0" fontId="42" fillId="0" borderId="13" xfId="0" applyFont="1" applyBorder="1" applyAlignment="1" applyProtection="1">
      <alignment horizontal="left" vertical="top" wrapText="1"/>
      <protection locked="0"/>
    </xf>
    <xf numFmtId="0" fontId="42" fillId="0" borderId="14" xfId="0" applyFont="1" applyBorder="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2" fillId="0" borderId="7" xfId="0" applyFont="1" applyBorder="1" applyAlignment="1" applyProtection="1">
      <alignment horizontal="left" vertical="top" wrapText="1"/>
      <protection locked="0"/>
    </xf>
    <xf numFmtId="0" fontId="42" fillId="0" borderId="15" xfId="0" applyFont="1" applyBorder="1" applyAlignment="1" applyProtection="1">
      <alignment horizontal="left" vertical="top" wrapText="1"/>
      <protection locked="0"/>
    </xf>
    <xf numFmtId="0" fontId="42" fillId="0" borderId="16" xfId="0" applyFont="1" applyBorder="1" applyAlignment="1" applyProtection="1">
      <alignment horizontal="left" vertical="top" wrapText="1"/>
      <protection locked="0"/>
    </xf>
    <xf numFmtId="0" fontId="42" fillId="0" borderId="17" xfId="0" applyFont="1" applyBorder="1" applyAlignment="1" applyProtection="1">
      <alignment horizontal="left" vertical="top" wrapText="1"/>
      <protection locked="0"/>
    </xf>
    <xf numFmtId="0" fontId="40" fillId="0" borderId="12" xfId="0" applyFont="1" applyBorder="1" applyAlignment="1">
      <alignment horizontal="left" vertical="top"/>
    </xf>
    <xf numFmtId="0" fontId="40" fillId="0" borderId="13" xfId="0" applyFont="1" applyBorder="1" applyAlignment="1">
      <alignment horizontal="left" vertical="top"/>
    </xf>
    <xf numFmtId="0" fontId="40" fillId="0" borderId="14" xfId="0" applyFont="1" applyBorder="1" applyAlignment="1">
      <alignment horizontal="left" vertical="top"/>
    </xf>
    <xf numFmtId="0" fontId="40" fillId="0" borderId="0" xfId="0" applyFont="1" applyAlignment="1">
      <alignment horizontal="left" vertical="top"/>
    </xf>
    <xf numFmtId="0" fontId="40" fillId="0" borderId="7" xfId="0" applyFont="1" applyBorder="1" applyAlignment="1">
      <alignment horizontal="left" vertical="top"/>
    </xf>
    <xf numFmtId="0" fontId="40" fillId="0" borderId="15" xfId="0" applyFont="1" applyBorder="1" applyAlignment="1">
      <alignment horizontal="left" vertical="top"/>
    </xf>
    <xf numFmtId="0" fontId="40" fillId="0" borderId="16" xfId="0" applyFont="1" applyBorder="1" applyAlignment="1">
      <alignment horizontal="left" vertical="top"/>
    </xf>
    <xf numFmtId="0" fontId="40" fillId="0" borderId="17" xfId="0" applyFont="1" applyBorder="1" applyAlignment="1">
      <alignment horizontal="left" vertical="top"/>
    </xf>
    <xf numFmtId="0" fontId="43" fillId="4" borderId="98" xfId="0" applyFont="1" applyFill="1" applyBorder="1" applyAlignment="1">
      <alignment horizontal="left" vertical="center" wrapText="1"/>
    </xf>
    <xf numFmtId="0" fontId="43" fillId="4" borderId="94" xfId="0" applyFont="1" applyFill="1" applyBorder="1" applyAlignment="1">
      <alignment horizontal="left" vertical="center" wrapText="1"/>
    </xf>
    <xf numFmtId="0" fontId="43" fillId="4" borderId="95" xfId="0" applyFont="1" applyFill="1" applyBorder="1" applyAlignment="1">
      <alignment horizontal="left" vertical="center" wrapText="1"/>
    </xf>
    <xf numFmtId="0" fontId="40" fillId="4" borderId="98" xfId="0" applyFont="1" applyFill="1" applyBorder="1" applyAlignment="1">
      <alignment horizontal="center"/>
    </xf>
    <xf numFmtId="0" fontId="40" fillId="4" borderId="94" xfId="0" applyFont="1" applyFill="1" applyBorder="1" applyAlignment="1">
      <alignment horizontal="center"/>
    </xf>
    <xf numFmtId="0" fontId="40" fillId="4" borderId="95" xfId="0" applyFont="1" applyFill="1" applyBorder="1" applyAlignment="1">
      <alignment horizontal="center"/>
    </xf>
    <xf numFmtId="0" fontId="42" fillId="0" borderId="99" xfId="0" applyFont="1" applyBorder="1" applyAlignment="1" applyProtection="1">
      <alignment horizontal="left" vertical="center" wrapText="1"/>
      <protection locked="0"/>
    </xf>
    <xf numFmtId="0" fontId="42" fillId="0" borderId="100" xfId="0" applyFont="1" applyBorder="1" applyAlignment="1" applyProtection="1">
      <alignment horizontal="left" vertical="center" wrapText="1"/>
      <protection locked="0"/>
    </xf>
    <xf numFmtId="0" fontId="42" fillId="0" borderId="101" xfId="0" applyFont="1" applyBorder="1" applyAlignment="1" applyProtection="1">
      <alignment horizontal="left" vertical="center" wrapText="1"/>
      <protection locked="0"/>
    </xf>
    <xf numFmtId="0" fontId="42" fillId="0" borderId="16" xfId="0" applyFont="1" applyBorder="1" applyAlignment="1" applyProtection="1">
      <alignment horizontal="center" vertical="center" wrapText="1"/>
      <protection locked="0"/>
    </xf>
    <xf numFmtId="0" fontId="42" fillId="0" borderId="17" xfId="0" applyFont="1" applyBorder="1" applyAlignment="1" applyProtection="1">
      <alignment horizontal="center" vertical="center" wrapText="1"/>
      <protection locked="0"/>
    </xf>
    <xf numFmtId="0" fontId="13" fillId="5" borderId="11"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13" fillId="5" borderId="13"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7" xfId="0" applyFont="1" applyFill="1" applyBorder="1" applyAlignment="1">
      <alignment horizontal="left" vertical="center" wrapText="1"/>
    </xf>
    <xf numFmtId="0" fontId="13" fillId="5" borderId="15" xfId="0" applyFont="1" applyFill="1" applyBorder="1" applyAlignment="1">
      <alignment horizontal="left" vertical="center" wrapText="1"/>
    </xf>
    <xf numFmtId="0" fontId="13" fillId="5" borderId="16" xfId="0" applyFont="1" applyFill="1" applyBorder="1" applyAlignment="1">
      <alignment horizontal="left" vertical="center" wrapText="1"/>
    </xf>
    <xf numFmtId="0" fontId="13" fillId="5" borderId="17" xfId="0" applyFont="1" applyFill="1" applyBorder="1" applyAlignment="1">
      <alignment horizontal="left" vertical="center" wrapText="1"/>
    </xf>
    <xf numFmtId="0" fontId="60" fillId="5" borderId="11" xfId="0" applyFont="1" applyFill="1" applyBorder="1" applyAlignment="1">
      <alignment horizontal="center" vertical="center"/>
    </xf>
    <xf numFmtId="0" fontId="60" fillId="5" borderId="12" xfId="0" applyFont="1" applyFill="1" applyBorder="1" applyAlignment="1">
      <alignment horizontal="center" vertical="center"/>
    </xf>
    <xf numFmtId="0" fontId="60" fillId="5" borderId="13" xfId="0" applyFont="1" applyFill="1" applyBorder="1" applyAlignment="1">
      <alignment horizontal="center" vertical="center"/>
    </xf>
    <xf numFmtId="0" fontId="60" fillId="5" borderId="14" xfId="0" applyFont="1" applyFill="1" applyBorder="1" applyAlignment="1">
      <alignment horizontal="center" vertical="center"/>
    </xf>
    <xf numFmtId="0" fontId="60" fillId="5" borderId="0" xfId="0" applyFont="1" applyFill="1" applyAlignment="1">
      <alignment horizontal="center" vertical="center"/>
    </xf>
    <xf numFmtId="0" fontId="60" fillId="5" borderId="7" xfId="0" applyFont="1" applyFill="1" applyBorder="1" applyAlignment="1">
      <alignment horizontal="center" vertical="center"/>
    </xf>
    <xf numFmtId="0" fontId="60" fillId="5" borderId="15" xfId="0" applyFont="1" applyFill="1" applyBorder="1" applyAlignment="1">
      <alignment horizontal="center" vertical="center"/>
    </xf>
    <xf numFmtId="0" fontId="60" fillId="5" borderId="16" xfId="0" applyFont="1" applyFill="1" applyBorder="1" applyAlignment="1">
      <alignment horizontal="center" vertical="center"/>
    </xf>
    <xf numFmtId="0" fontId="60" fillId="5" borderId="17" xfId="0" applyFont="1" applyFill="1" applyBorder="1" applyAlignment="1">
      <alignment horizontal="center" vertical="center"/>
    </xf>
    <xf numFmtId="0" fontId="24" fillId="2" borderId="107" xfId="0" applyFont="1" applyFill="1" applyBorder="1" applyAlignment="1">
      <alignment horizontal="left" vertical="center" wrapText="1"/>
    </xf>
    <xf numFmtId="0" fontId="24" fillId="2" borderId="108" xfId="0" applyFont="1" applyFill="1" applyBorder="1" applyAlignment="1">
      <alignment horizontal="left" vertical="center" wrapText="1"/>
    </xf>
    <xf numFmtId="0" fontId="24" fillId="2" borderId="109" xfId="0" applyFont="1" applyFill="1" applyBorder="1" applyAlignment="1">
      <alignment horizontal="left" vertical="center" wrapText="1"/>
    </xf>
    <xf numFmtId="0" fontId="24" fillId="2" borderId="110" xfId="0" applyFont="1" applyFill="1" applyBorder="1" applyAlignment="1">
      <alignment horizontal="left" vertical="center" wrapText="1"/>
    </xf>
    <xf numFmtId="0" fontId="24" fillId="2" borderId="0" xfId="0" applyFont="1" applyFill="1" applyAlignment="1">
      <alignment horizontal="left" vertical="center" wrapText="1"/>
    </xf>
    <xf numFmtId="0" fontId="24" fillId="2" borderId="111" xfId="0" applyFont="1" applyFill="1" applyBorder="1" applyAlignment="1">
      <alignment horizontal="left" vertical="center" wrapText="1"/>
    </xf>
    <xf numFmtId="0" fontId="25" fillId="2" borderId="110" xfId="0" applyFont="1" applyFill="1" applyBorder="1" applyAlignment="1">
      <alignment horizontal="left" vertical="top" wrapText="1"/>
    </xf>
    <xf numFmtId="0" fontId="25" fillId="2" borderId="0" xfId="0" applyFont="1" applyFill="1" applyAlignment="1">
      <alignment horizontal="left" vertical="top" wrapText="1"/>
    </xf>
    <xf numFmtId="0" fontId="25" fillId="2" borderId="111" xfId="0" applyFont="1" applyFill="1" applyBorder="1" applyAlignment="1">
      <alignment horizontal="left" vertical="top" wrapText="1"/>
    </xf>
    <xf numFmtId="0" fontId="43" fillId="0" borderId="12" xfId="0" applyFont="1" applyBorder="1" applyAlignment="1" applyProtection="1">
      <alignment horizontal="center" vertical="center" wrapText="1"/>
      <protection locked="0"/>
    </xf>
    <xf numFmtId="0" fontId="43" fillId="0" borderId="13" xfId="0" applyFont="1" applyBorder="1" applyAlignment="1" applyProtection="1">
      <alignment horizontal="center" vertical="center" wrapText="1"/>
      <protection locked="0"/>
    </xf>
    <xf numFmtId="0" fontId="71" fillId="0" borderId="102" xfId="0" applyFont="1" applyBorder="1" applyAlignment="1" applyProtection="1">
      <alignment horizontal="left" vertical="center" wrapText="1"/>
      <protection locked="0"/>
    </xf>
    <xf numFmtId="0" fontId="71" fillId="0" borderId="103" xfId="0" applyFont="1" applyBorder="1" applyAlignment="1" applyProtection="1">
      <alignment horizontal="left" vertical="center" wrapText="1"/>
      <protection locked="0"/>
    </xf>
    <xf numFmtId="0" fontId="71" fillId="0" borderId="104" xfId="0" applyFont="1" applyBorder="1" applyAlignment="1" applyProtection="1">
      <alignment horizontal="left" vertical="center" wrapText="1"/>
      <protection locked="0"/>
    </xf>
    <xf numFmtId="0" fontId="71" fillId="0" borderId="102" xfId="0" applyFont="1" applyBorder="1" applyAlignment="1" applyProtection="1">
      <alignment horizontal="center" vertical="center" wrapText="1"/>
      <protection locked="0"/>
    </xf>
    <xf numFmtId="0" fontId="71" fillId="0" borderId="103" xfId="0" applyFont="1" applyBorder="1" applyAlignment="1" applyProtection="1">
      <alignment horizontal="center" vertical="center" wrapText="1"/>
      <protection locked="0"/>
    </xf>
    <xf numFmtId="0" fontId="71" fillId="0" borderId="104" xfId="0" applyFont="1" applyBorder="1" applyAlignment="1" applyProtection="1">
      <alignment horizontal="center" vertical="center" wrapText="1"/>
      <protection locked="0"/>
    </xf>
    <xf numFmtId="0" fontId="71" fillId="0" borderId="14" xfId="0" applyFont="1" applyBorder="1" applyAlignment="1" applyProtection="1">
      <alignment horizontal="left" vertical="center" wrapText="1"/>
      <protection locked="0"/>
    </xf>
    <xf numFmtId="0" fontId="71" fillId="0" borderId="0" xfId="0" applyFont="1" applyAlignment="1" applyProtection="1">
      <alignment horizontal="left" vertical="center" wrapText="1"/>
      <protection locked="0"/>
    </xf>
    <xf numFmtId="0" fontId="71" fillId="0" borderId="7" xfId="0" applyFont="1" applyBorder="1" applyAlignment="1" applyProtection="1">
      <alignment horizontal="left" vertical="center" wrapText="1"/>
      <protection locked="0"/>
    </xf>
    <xf numFmtId="0" fontId="71" fillId="0" borderId="66" xfId="0" applyFont="1" applyBorder="1" applyAlignment="1" applyProtection="1">
      <alignment horizontal="left" vertical="center" wrapText="1"/>
      <protection locked="0"/>
    </xf>
    <xf numFmtId="0" fontId="71" fillId="0" borderId="67" xfId="0" applyFont="1" applyBorder="1" applyAlignment="1" applyProtection="1">
      <alignment horizontal="left" vertical="center" wrapText="1"/>
      <protection locked="0"/>
    </xf>
    <xf numFmtId="0" fontId="71" fillId="0" borderId="68" xfId="0" applyFont="1" applyBorder="1" applyAlignment="1" applyProtection="1">
      <alignment horizontal="left" vertical="center" wrapText="1"/>
      <protection locked="0"/>
    </xf>
    <xf numFmtId="0" fontId="71" fillId="0" borderId="64" xfId="0" applyFont="1" applyBorder="1" applyAlignment="1" applyProtection="1">
      <alignment horizontal="center" vertical="center" wrapText="1"/>
      <protection locked="0"/>
    </xf>
    <xf numFmtId="0" fontId="71" fillId="0" borderId="65" xfId="0" applyFont="1" applyBorder="1" applyAlignment="1" applyProtection="1">
      <alignment horizontal="center" vertical="center" wrapText="1"/>
      <protection locked="0"/>
    </xf>
    <xf numFmtId="0" fontId="71" fillId="0" borderId="64" xfId="0" applyFont="1" applyBorder="1" applyAlignment="1" applyProtection="1">
      <alignment horizontal="left" vertical="center" wrapText="1"/>
      <protection locked="0"/>
    </xf>
    <xf numFmtId="0" fontId="71" fillId="0" borderId="65" xfId="0" applyFont="1" applyBorder="1" applyAlignment="1" applyProtection="1">
      <alignment horizontal="left" vertical="center" wrapText="1"/>
      <protection locked="0"/>
    </xf>
    <xf numFmtId="0" fontId="30" fillId="14" borderId="112" xfId="0" applyFont="1" applyFill="1" applyBorder="1" applyAlignment="1">
      <alignment horizontal="left" vertical="center" wrapText="1"/>
    </xf>
    <xf numFmtId="0" fontId="65" fillId="0" borderId="112" xfId="0" applyFont="1" applyBorder="1"/>
    <xf numFmtId="0" fontId="25" fillId="14" borderId="112" xfId="0" applyFont="1" applyFill="1" applyBorder="1" applyAlignment="1">
      <alignment horizontal="center"/>
    </xf>
    <xf numFmtId="0" fontId="25" fillId="0" borderId="112" xfId="0" applyFont="1" applyBorder="1" applyAlignment="1">
      <alignment horizontal="left" vertical="center" wrapText="1"/>
    </xf>
    <xf numFmtId="0" fontId="0" fillId="0" borderId="112" xfId="0" applyBorder="1"/>
    <xf numFmtId="49" fontId="25" fillId="0" borderId="112" xfId="0" applyNumberFormat="1" applyFont="1" applyBorder="1" applyAlignment="1">
      <alignment horizontal="left" vertical="top" wrapText="1"/>
    </xf>
    <xf numFmtId="49" fontId="65" fillId="0" borderId="112" xfId="0" applyNumberFormat="1" applyFont="1" applyBorder="1"/>
    <xf numFmtId="0" fontId="0" fillId="0" borderId="112" xfId="0" applyBorder="1" applyAlignment="1">
      <alignment wrapText="1"/>
    </xf>
    <xf numFmtId="0" fontId="65" fillId="0" borderId="112" xfId="0" applyFont="1" applyBorder="1" applyAlignment="1">
      <alignment wrapText="1"/>
    </xf>
    <xf numFmtId="49" fontId="65" fillId="0" borderId="112" xfId="0" applyNumberFormat="1" applyFont="1" applyBorder="1" applyAlignment="1">
      <alignment wrapText="1"/>
    </xf>
    <xf numFmtId="0" fontId="41" fillId="6" borderId="11" xfId="0" applyFont="1" applyFill="1" applyBorder="1" applyAlignment="1">
      <alignment horizontal="left" vertical="center" wrapText="1"/>
    </xf>
    <xf numFmtId="0" fontId="41" fillId="6" borderId="12" xfId="0" applyFont="1" applyFill="1" applyBorder="1" applyAlignment="1">
      <alignment horizontal="left" vertical="center" wrapText="1"/>
    </xf>
    <xf numFmtId="0" fontId="41" fillId="6" borderId="13" xfId="0" applyFont="1" applyFill="1" applyBorder="1" applyAlignment="1">
      <alignment horizontal="left" vertical="center" wrapText="1"/>
    </xf>
    <xf numFmtId="0" fontId="41" fillId="6" borderId="14" xfId="0" applyFont="1" applyFill="1" applyBorder="1" applyAlignment="1">
      <alignment horizontal="left" vertical="center" wrapText="1"/>
    </xf>
    <xf numFmtId="0" fontId="41" fillId="6" borderId="0" xfId="0" applyFont="1" applyFill="1" applyAlignment="1">
      <alignment horizontal="left" vertical="center" wrapText="1"/>
    </xf>
    <xf numFmtId="0" fontId="41" fillId="6" borderId="7" xfId="0" applyFont="1" applyFill="1" applyBorder="1" applyAlignment="1">
      <alignment horizontal="left" vertical="center" wrapText="1"/>
    </xf>
    <xf numFmtId="0" fontId="0" fillId="6" borderId="11" xfId="0" applyFill="1" applyBorder="1" applyAlignment="1">
      <alignment horizontal="center"/>
    </xf>
    <xf numFmtId="0" fontId="0" fillId="6" borderId="12" xfId="0" applyFill="1" applyBorder="1" applyAlignment="1">
      <alignment horizontal="center"/>
    </xf>
    <xf numFmtId="0" fontId="0" fillId="6" borderId="13" xfId="0" applyFill="1" applyBorder="1" applyAlignment="1">
      <alignment horizontal="center"/>
    </xf>
    <xf numFmtId="0" fontId="0" fillId="6" borderId="14" xfId="0" applyFill="1" applyBorder="1" applyAlignment="1">
      <alignment horizontal="center"/>
    </xf>
    <xf numFmtId="0" fontId="0" fillId="6" borderId="0" xfId="0" applyFill="1" applyAlignment="1">
      <alignment horizontal="center"/>
    </xf>
    <xf numFmtId="0" fontId="0" fillId="6" borderId="7" xfId="0" applyFill="1" applyBorder="1" applyAlignment="1">
      <alignment horizontal="center"/>
    </xf>
    <xf numFmtId="0" fontId="43" fillId="4" borderId="15" xfId="0" applyFont="1" applyFill="1" applyBorder="1" applyAlignment="1">
      <alignment horizontal="left" vertical="center" wrapText="1"/>
    </xf>
    <xf numFmtId="0" fontId="43" fillId="4" borderId="16" xfId="0" applyFont="1" applyFill="1" applyBorder="1" applyAlignment="1">
      <alignment horizontal="left" vertical="center" wrapText="1"/>
    </xf>
    <xf numFmtId="0" fontId="43" fillId="4" borderId="17" xfId="0" applyFont="1" applyFill="1" applyBorder="1" applyAlignment="1">
      <alignment horizontal="left" vertical="center" wrapText="1"/>
    </xf>
    <xf numFmtId="0" fontId="40" fillId="4" borderId="15" xfId="0" applyFont="1" applyFill="1" applyBorder="1" applyAlignment="1">
      <alignment horizontal="center"/>
    </xf>
    <xf numFmtId="0" fontId="40" fillId="4" borderId="16" xfId="0" applyFont="1" applyFill="1" applyBorder="1" applyAlignment="1">
      <alignment horizontal="center"/>
    </xf>
    <xf numFmtId="0" fontId="40" fillId="4" borderId="17" xfId="0" applyFont="1" applyFill="1" applyBorder="1" applyAlignment="1">
      <alignment horizontal="center"/>
    </xf>
    <xf numFmtId="0" fontId="62" fillId="0" borderId="12" xfId="0" applyFont="1" applyBorder="1" applyAlignment="1">
      <alignment horizontal="left" vertical="center"/>
    </xf>
    <xf numFmtId="0" fontId="62" fillId="0" borderId="13" xfId="0" applyFont="1" applyBorder="1" applyAlignment="1">
      <alignment horizontal="left" vertical="center"/>
    </xf>
    <xf numFmtId="0" fontId="62" fillId="0" borderId="0" xfId="0" applyFont="1" applyAlignment="1">
      <alignment horizontal="left" vertical="center"/>
    </xf>
    <xf numFmtId="0" fontId="62" fillId="0" borderId="7" xfId="0" applyFont="1" applyBorder="1" applyAlignment="1">
      <alignment horizontal="left" vertical="center"/>
    </xf>
    <xf numFmtId="0" fontId="25" fillId="2" borderId="105" xfId="0" applyFont="1" applyFill="1" applyBorder="1" applyAlignment="1">
      <alignment horizontal="left" vertical="top"/>
    </xf>
    <xf numFmtId="0" fontId="25" fillId="2" borderId="89" xfId="0" applyFont="1" applyFill="1" applyBorder="1" applyAlignment="1">
      <alignment horizontal="left" vertical="top"/>
    </xf>
    <xf numFmtId="0" fontId="25" fillId="2" borderId="106" xfId="0" applyFont="1" applyFill="1" applyBorder="1" applyAlignment="1">
      <alignment horizontal="left" vertical="top"/>
    </xf>
    <xf numFmtId="0" fontId="17" fillId="5" borderId="11" xfId="0" applyFont="1" applyFill="1" applyBorder="1" applyAlignment="1">
      <alignment horizontal="left" vertical="center" wrapText="1"/>
    </xf>
    <xf numFmtId="0" fontId="17" fillId="5" borderId="12" xfId="0" applyFont="1" applyFill="1" applyBorder="1" applyAlignment="1">
      <alignment horizontal="left" vertical="center" wrapText="1"/>
    </xf>
    <xf numFmtId="0" fontId="17" fillId="5" borderId="13" xfId="0" applyFont="1" applyFill="1" applyBorder="1" applyAlignment="1">
      <alignment horizontal="left" vertical="center"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17" fillId="5" borderId="17" xfId="0" applyFont="1" applyFill="1" applyBorder="1" applyAlignment="1">
      <alignment horizontal="left" vertical="center" wrapText="1"/>
    </xf>
    <xf numFmtId="0" fontId="17" fillId="5" borderId="11"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7"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43" fillId="4" borderId="11" xfId="0" applyFont="1" applyFill="1" applyBorder="1" applyAlignment="1">
      <alignment horizontal="left" vertical="center" wrapText="1"/>
    </xf>
    <xf numFmtId="0" fontId="43" fillId="4" borderId="12" xfId="0" applyFont="1" applyFill="1" applyBorder="1" applyAlignment="1">
      <alignment horizontal="left" vertical="center" wrapText="1"/>
    </xf>
    <xf numFmtId="0" fontId="43" fillId="4" borderId="13" xfId="0" applyFont="1" applyFill="1" applyBorder="1" applyAlignment="1">
      <alignment horizontal="left" vertical="center" wrapText="1"/>
    </xf>
    <xf numFmtId="0" fontId="40" fillId="4" borderId="11" xfId="0" applyFont="1" applyFill="1" applyBorder="1" applyAlignment="1">
      <alignment horizontal="center"/>
    </xf>
    <xf numFmtId="0" fontId="40" fillId="4" borderId="12" xfId="0" applyFont="1" applyFill="1" applyBorder="1" applyAlignment="1">
      <alignment horizontal="center"/>
    </xf>
    <xf numFmtId="0" fontId="40" fillId="4" borderId="13" xfId="0" applyFont="1" applyFill="1" applyBorder="1" applyAlignment="1">
      <alignment horizontal="center"/>
    </xf>
    <xf numFmtId="0" fontId="42" fillId="0" borderId="14" xfId="0" applyFont="1" applyBorder="1" applyAlignment="1" applyProtection="1">
      <alignment vertical="top" wrapText="1"/>
      <protection locked="0"/>
    </xf>
    <xf numFmtId="0" fontId="0" fillId="0" borderId="7"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62" fillId="0" borderId="71" xfId="0" applyFont="1" applyBorder="1" applyAlignment="1">
      <alignment horizontal="left" wrapText="1"/>
    </xf>
    <xf numFmtId="0" fontId="62" fillId="0" borderId="97" xfId="0" applyFont="1" applyBorder="1" applyAlignment="1">
      <alignment horizontal="left" wrapText="1"/>
    </xf>
    <xf numFmtId="0" fontId="0" fillId="0" borderId="0" xfId="0" applyAlignment="1">
      <alignment horizontal="left" wrapText="1"/>
    </xf>
    <xf numFmtId="0" fontId="0" fillId="0" borderId="7" xfId="0" applyBorder="1" applyAlignment="1">
      <alignment horizontal="left" wrapText="1"/>
    </xf>
    <xf numFmtId="0" fontId="0" fillId="0" borderId="60" xfId="0" applyBorder="1" applyAlignment="1">
      <alignment horizontal="left" wrapText="1"/>
    </xf>
    <xf numFmtId="0" fontId="0" fillId="0" borderId="96" xfId="0" applyBorder="1" applyAlignment="1">
      <alignment horizontal="left" wrapText="1"/>
    </xf>
    <xf numFmtId="0" fontId="62" fillId="0" borderId="71" xfId="0" applyFont="1" applyBorder="1" applyAlignment="1">
      <alignment horizontal="left" vertical="center" wrapText="1"/>
    </xf>
    <xf numFmtId="0" fontId="62" fillId="0" borderId="72" xfId="0" applyFont="1" applyBorder="1" applyAlignment="1">
      <alignment horizontal="left" vertical="center" wrapText="1"/>
    </xf>
    <xf numFmtId="0" fontId="0" fillId="0" borderId="0" xfId="0" applyAlignment="1">
      <alignment vertical="center" wrapText="1"/>
    </xf>
    <xf numFmtId="0" fontId="0" fillId="0" borderId="58" xfId="0" applyBorder="1" applyAlignment="1">
      <alignment vertical="center" wrapText="1"/>
    </xf>
    <xf numFmtId="0" fontId="0" fillId="0" borderId="60" xfId="0" applyBorder="1" applyAlignment="1">
      <alignment vertical="center" wrapText="1"/>
    </xf>
    <xf numFmtId="0" fontId="0" fillId="0" borderId="61" xfId="0" applyBorder="1" applyAlignment="1">
      <alignment vertical="center" wrapText="1"/>
    </xf>
    <xf numFmtId="0" fontId="40" fillId="0" borderId="12" xfId="0" applyFont="1" applyBorder="1" applyAlignment="1">
      <alignment horizontal="left" wrapText="1"/>
    </xf>
    <xf numFmtId="0" fontId="40" fillId="0" borderId="13" xfId="0" applyFont="1" applyBorder="1" applyAlignment="1">
      <alignment horizontal="left" wrapText="1"/>
    </xf>
    <xf numFmtId="0" fontId="0" fillId="0" borderId="14" xfId="0" applyBorder="1" applyAlignment="1">
      <alignment vertical="top" wrapText="1"/>
    </xf>
    <xf numFmtId="0" fontId="43" fillId="0" borderId="11" xfId="0" applyFont="1" applyBorder="1" applyAlignment="1" applyProtection="1">
      <alignment horizontal="center" vertical="center" wrapText="1"/>
      <protection locked="0"/>
    </xf>
    <xf numFmtId="0" fontId="5" fillId="0" borderId="0" xfId="7" applyFont="1" applyBorder="1" applyAlignment="1">
      <alignment horizontal="left" indent="5"/>
    </xf>
    <xf numFmtId="0" fontId="17" fillId="5" borderId="11" xfId="0" applyFont="1" applyFill="1" applyBorder="1" applyAlignment="1">
      <alignment horizontal="right" vertical="center" wrapText="1"/>
    </xf>
    <xf numFmtId="0" fontId="17" fillId="5" borderId="12" xfId="0" applyFont="1" applyFill="1" applyBorder="1" applyAlignment="1">
      <alignment horizontal="right" vertical="center" wrapText="1"/>
    </xf>
    <xf numFmtId="0" fontId="17" fillId="5" borderId="13" xfId="0" applyFont="1" applyFill="1" applyBorder="1" applyAlignment="1">
      <alignment horizontal="right" vertical="center" wrapText="1"/>
    </xf>
    <xf numFmtId="0" fontId="45" fillId="0" borderId="14" xfId="7" applyFont="1" applyBorder="1" applyAlignment="1">
      <alignment horizontal="left" indent="5"/>
    </xf>
    <xf numFmtId="0" fontId="45" fillId="0" borderId="0" xfId="7" applyFont="1" applyBorder="1" applyAlignment="1">
      <alignment horizontal="left" indent="5"/>
    </xf>
    <xf numFmtId="0" fontId="45" fillId="0" borderId="15" xfId="7" applyFont="1" applyBorder="1" applyAlignment="1">
      <alignment horizontal="left" indent="5"/>
    </xf>
    <xf numFmtId="0" fontId="45" fillId="0" borderId="16" xfId="7" applyFont="1" applyBorder="1" applyAlignment="1">
      <alignment horizontal="left" indent="5"/>
    </xf>
    <xf numFmtId="0" fontId="27" fillId="2" borderId="0" xfId="0" applyFont="1" applyFill="1" applyAlignment="1">
      <alignment horizontal="left" vertical="top" wrapText="1"/>
    </xf>
    <xf numFmtId="0" fontId="30" fillId="2" borderId="11" xfId="0" applyFont="1" applyFill="1" applyBorder="1" applyAlignment="1">
      <alignment horizontal="left" vertical="top" wrapText="1"/>
    </xf>
    <xf numFmtId="0" fontId="30" fillId="2" borderId="12" xfId="0" applyFont="1" applyFill="1" applyBorder="1" applyAlignment="1">
      <alignment horizontal="left" vertical="top" wrapText="1"/>
    </xf>
    <xf numFmtId="0" fontId="30" fillId="2" borderId="13" xfId="0" applyFont="1" applyFill="1" applyBorder="1" applyAlignment="1">
      <alignment horizontal="left" vertical="top" wrapText="1"/>
    </xf>
    <xf numFmtId="0" fontId="30" fillId="2" borderId="14" xfId="0" applyFont="1" applyFill="1" applyBorder="1" applyAlignment="1">
      <alignment horizontal="left" vertical="top" wrapText="1"/>
    </xf>
    <xf numFmtId="0" fontId="30" fillId="2" borderId="0" xfId="0" applyFont="1" applyFill="1" applyAlignment="1">
      <alignment horizontal="left" vertical="top" wrapText="1"/>
    </xf>
    <xf numFmtId="0" fontId="30" fillId="2" borderId="7" xfId="0" applyFont="1" applyFill="1" applyBorder="1" applyAlignment="1">
      <alignment horizontal="left" vertical="top" wrapText="1"/>
    </xf>
    <xf numFmtId="0" fontId="30" fillId="2" borderId="15" xfId="0" applyFont="1" applyFill="1" applyBorder="1" applyAlignment="1">
      <alignment horizontal="left" vertical="top" wrapText="1"/>
    </xf>
    <xf numFmtId="0" fontId="30" fillId="2" borderId="16" xfId="0" applyFont="1" applyFill="1" applyBorder="1" applyAlignment="1">
      <alignment horizontal="left" vertical="top" wrapText="1"/>
    </xf>
    <xf numFmtId="0" fontId="30" fillId="2" borderId="17" xfId="0" applyFont="1" applyFill="1" applyBorder="1" applyAlignment="1">
      <alignment horizontal="left" vertical="top" wrapText="1"/>
    </xf>
    <xf numFmtId="0" fontId="47" fillId="5" borderId="113" xfId="0" applyFont="1" applyFill="1" applyBorder="1" applyAlignment="1">
      <alignment horizontal="center" vertical="center" wrapText="1"/>
    </xf>
    <xf numFmtId="0" fontId="47" fillId="5" borderId="114" xfId="0" applyFont="1" applyFill="1" applyBorder="1" applyAlignment="1">
      <alignment horizontal="center" vertical="center" wrapText="1"/>
    </xf>
    <xf numFmtId="168" fontId="30" fillId="2" borderId="115" xfId="0" applyNumberFormat="1" applyFont="1" applyFill="1" applyBorder="1" applyAlignment="1">
      <alignment horizontal="center" vertical="top" wrapText="1"/>
    </xf>
    <xf numFmtId="168" fontId="30" fillId="2" borderId="116" xfId="0" applyNumberFormat="1" applyFont="1" applyFill="1" applyBorder="1" applyAlignment="1">
      <alignment horizontal="center" vertical="top" wrapText="1"/>
    </xf>
    <xf numFmtId="0" fontId="48" fillId="5" borderId="11" xfId="0" applyFont="1" applyFill="1" applyBorder="1" applyAlignment="1">
      <alignment horizontal="center" vertical="center" wrapText="1"/>
    </xf>
    <xf numFmtId="0" fontId="48" fillId="5" borderId="12" xfId="0" applyFont="1" applyFill="1" applyBorder="1" applyAlignment="1">
      <alignment horizontal="center" vertical="center" wrapText="1"/>
    </xf>
    <xf numFmtId="14" fontId="30" fillId="2" borderId="115" xfId="0" applyNumberFormat="1" applyFont="1" applyFill="1" applyBorder="1" applyAlignment="1">
      <alignment horizontal="center" vertical="top" wrapText="1"/>
    </xf>
    <xf numFmtId="14" fontId="30" fillId="2" borderId="116" xfId="0" applyNumberFormat="1" applyFont="1" applyFill="1" applyBorder="1" applyAlignment="1">
      <alignment horizontal="center" vertical="top" wrapText="1"/>
    </xf>
    <xf numFmtId="0" fontId="47" fillId="5" borderId="117" xfId="0" applyFont="1" applyFill="1" applyBorder="1" applyAlignment="1">
      <alignment horizontal="center" vertical="center" wrapText="1"/>
    </xf>
    <xf numFmtId="0" fontId="47" fillId="5" borderId="118" xfId="0" applyFont="1" applyFill="1" applyBorder="1" applyAlignment="1">
      <alignment horizontal="center" vertical="center" wrapText="1"/>
    </xf>
    <xf numFmtId="0" fontId="30" fillId="2" borderId="115" xfId="0" applyFont="1" applyFill="1" applyBorder="1" applyAlignment="1">
      <alignment horizontal="center" vertical="top" wrapText="1"/>
    </xf>
    <xf numFmtId="0" fontId="30" fillId="2" borderId="116" xfId="0" applyFont="1" applyFill="1" applyBorder="1" applyAlignment="1">
      <alignment horizontal="center" vertical="top" wrapText="1"/>
    </xf>
    <xf numFmtId="0" fontId="47" fillId="5" borderId="119" xfId="0" applyFont="1" applyFill="1" applyBorder="1" applyAlignment="1">
      <alignment horizontal="center" vertical="center" wrapText="1"/>
    </xf>
    <xf numFmtId="0" fontId="43" fillId="0" borderId="98" xfId="0" applyFont="1" applyBorder="1" applyAlignment="1">
      <alignment horizontal="left" vertical="center"/>
    </xf>
    <xf numFmtId="0" fontId="43" fillId="0" borderId="94" xfId="0" applyFont="1" applyBorder="1" applyAlignment="1">
      <alignment horizontal="left" vertical="center"/>
    </xf>
    <xf numFmtId="0" fontId="43" fillId="0" borderId="95" xfId="0" applyFont="1" applyBorder="1" applyAlignment="1">
      <alignment horizontal="left" vertical="center"/>
    </xf>
    <xf numFmtId="0" fontId="42" fillId="2" borderId="98" xfId="0" applyFont="1" applyFill="1" applyBorder="1" applyAlignment="1" applyProtection="1">
      <alignment horizontal="left" vertical="top"/>
      <protection locked="0"/>
    </xf>
    <xf numFmtId="0" fontId="42" fillId="2" borderId="94" xfId="0" applyFont="1" applyFill="1" applyBorder="1" applyAlignment="1" applyProtection="1">
      <alignment horizontal="left" vertical="top"/>
      <protection locked="0"/>
    </xf>
    <xf numFmtId="0" fontId="42" fillId="2" borderId="95" xfId="0" applyFont="1" applyFill="1" applyBorder="1" applyAlignment="1" applyProtection="1">
      <alignment horizontal="left" vertical="top"/>
      <protection locked="0"/>
    </xf>
    <xf numFmtId="0" fontId="42" fillId="0" borderId="28" xfId="0" applyFont="1" applyBorder="1" applyAlignment="1">
      <alignment vertical="center" wrapText="1"/>
    </xf>
    <xf numFmtId="0" fontId="42" fillId="0" borderId="120" xfId="0" applyFont="1" applyBorder="1" applyAlignment="1">
      <alignment horizontal="left" vertical="center" wrapText="1"/>
    </xf>
    <xf numFmtId="0" fontId="42" fillId="0" borderId="121" xfId="0" applyFont="1" applyBorder="1" applyAlignment="1">
      <alignment horizontal="left" vertical="center" wrapText="1"/>
    </xf>
    <xf numFmtId="0" fontId="12" fillId="5" borderId="122"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53" xfId="0" applyFont="1" applyFill="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23" fillId="5" borderId="98" xfId="0" applyFont="1" applyFill="1" applyBorder="1" applyAlignment="1">
      <alignment horizontal="right" vertical="center"/>
    </xf>
    <xf numFmtId="0" fontId="23" fillId="5" borderId="54" xfId="0" applyFont="1" applyFill="1" applyBorder="1" applyAlignment="1">
      <alignment horizontal="right" vertical="center"/>
    </xf>
    <xf numFmtId="0" fontId="23" fillId="7" borderId="98" xfId="0" applyFont="1" applyFill="1" applyBorder="1" applyAlignment="1">
      <alignment horizontal="right" vertical="center"/>
    </xf>
    <xf numFmtId="0" fontId="23" fillId="7" borderId="54" xfId="0" applyFont="1" applyFill="1" applyBorder="1" applyAlignment="1">
      <alignment horizontal="right" vertical="center"/>
    </xf>
    <xf numFmtId="0" fontId="13" fillId="5" borderId="98" xfId="0" applyFont="1" applyFill="1" applyBorder="1" applyAlignment="1">
      <alignment horizontal="left" vertical="center"/>
    </xf>
    <xf numFmtId="0" fontId="13" fillId="5" borderId="94" xfId="0" applyFont="1" applyFill="1" applyBorder="1" applyAlignment="1">
      <alignment horizontal="left" vertical="center"/>
    </xf>
    <xf numFmtId="0" fontId="13" fillId="5" borderId="95" xfId="0" applyFont="1" applyFill="1" applyBorder="1" applyAlignment="1">
      <alignment horizontal="left" vertical="center"/>
    </xf>
    <xf numFmtId="0" fontId="13" fillId="7" borderId="23" xfId="0" applyFont="1" applyFill="1" applyBorder="1" applyAlignment="1">
      <alignment horizontal="left" vertical="center"/>
    </xf>
    <xf numFmtId="0" fontId="43" fillId="0" borderId="23" xfId="0" applyFont="1" applyBorder="1" applyAlignment="1">
      <alignment horizontal="left" vertical="center"/>
    </xf>
    <xf numFmtId="0" fontId="42" fillId="2" borderId="23" xfId="0" applyFont="1" applyFill="1" applyBorder="1" applyAlignment="1" applyProtection="1">
      <alignment horizontal="left" vertical="top"/>
      <protection locked="0"/>
    </xf>
    <xf numFmtId="0" fontId="42" fillId="2" borderId="23" xfId="0" applyFont="1" applyFill="1" applyBorder="1" applyAlignment="1">
      <alignment vertical="top" wrapText="1"/>
    </xf>
    <xf numFmtId="0" fontId="12" fillId="7" borderId="23" xfId="0" applyFont="1" applyFill="1" applyBorder="1" applyAlignment="1">
      <alignment horizontal="center" vertical="center"/>
    </xf>
    <xf numFmtId="0" fontId="43" fillId="3" borderId="23" xfId="0" applyFont="1" applyFill="1" applyBorder="1" applyAlignment="1">
      <alignment horizontal="right" vertical="center"/>
    </xf>
    <xf numFmtId="0" fontId="23" fillId="7" borderId="23" xfId="0" applyFont="1" applyFill="1" applyBorder="1" applyAlignment="1">
      <alignment horizontal="right" vertical="center"/>
    </xf>
    <xf numFmtId="0" fontId="0" fillId="2" borderId="12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0" borderId="0" xfId="0" applyAlignment="1">
      <alignment horizontal="left" vertical="top" wrapText="1"/>
    </xf>
  </cellXfs>
  <cellStyles count="13">
    <cellStyle name="Comma 2" xfId="10"/>
    <cellStyle name="Currency 2" xfId="8"/>
    <cellStyle name="Date" xfId="11"/>
    <cellStyle name="Heading 1 2" xfId="6"/>
    <cellStyle name="Heading 2 2" xfId="7"/>
    <cellStyle name="Heading 3 2" xfId="12"/>
    <cellStyle name="Normal 2" xfId="3"/>
    <cellStyle name="Normal 3" xfId="5"/>
    <cellStyle name="Percent 2" xfId="9"/>
    <cellStyle name="Title 2" xfId="4"/>
    <cellStyle name="Грошовий" xfId="2" builtinId="4"/>
    <cellStyle name="Звичайний" xfId="0" builtinId="0"/>
    <cellStyle name="Фінансовий" xfId="1" builtinId="3"/>
  </cellStyles>
  <dxfs count="26">
    <dxf>
      <font>
        <color rgb="FFFF0000"/>
      </font>
    </dxf>
    <dxf>
      <font>
        <color rgb="FFFF0000"/>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font>
        <strike val="0"/>
        <u val="none"/>
        <name val="Arial"/>
      </font>
    </dxf>
    <dxf>
      <border>
        <bottom style="thin">
          <color indexed="20"/>
        </bottom>
      </border>
    </dxf>
    <dxf>
      <font>
        <b val="0"/>
        <i val="0"/>
        <strike val="0"/>
        <u val="none"/>
        <sz val="9"/>
        <color auto="1"/>
        <name val="Arial"/>
      </font>
      <fill>
        <patternFill patternType="none"/>
      </fill>
      <alignment horizontal="right" vertical="bottom" textRotation="0" wrapText="0" shrinkToFit="0" readingOrder="0"/>
    </dxf>
    <dxf>
      <font>
        <strike val="0"/>
        <u val="none"/>
        <sz val="11"/>
        <color theme="0"/>
        <name val="Arial"/>
      </font>
      <fill>
        <patternFill patternType="solid">
          <bgColor rgb="FF142855"/>
        </patternFill>
      </fill>
    </dxf>
    <dxf>
      <border>
        <left/>
        <right style="thin">
          <color indexed="20"/>
        </right>
        <top/>
        <bottom style="thin">
          <color indexed="20"/>
        </bottom>
      </border>
    </dxf>
    <dxf>
      <border>
        <left/>
        <right/>
        <top/>
        <bottom/>
      </border>
    </dxf>
    <dxf>
      <border>
        <left/>
        <right/>
        <top/>
        <bottom/>
      </border>
    </dxf>
    <dxf>
      <border>
        <left/>
        <right/>
        <top/>
        <bottom/>
      </border>
    </dxf>
    <dxf>
      <fill>
        <patternFill>
          <bgColor theme="0"/>
        </patternFill>
      </fill>
      <border>
        <left/>
        <right/>
        <bottom/>
      </border>
    </dxf>
    <dxf>
      <border>
        <left/>
        <right/>
        <bottom/>
      </border>
    </dxf>
    <dxf>
      <border>
        <left/>
        <right/>
        <bottom/>
      </border>
    </dxf>
    <dxf>
      <font>
        <color theme="0"/>
      </font>
      <fill>
        <patternFill>
          <bgColor theme="0"/>
        </patternFill>
      </fill>
      <border>
        <left/>
        <right/>
        <bottom/>
      </border>
    </dxf>
    <dxf>
      <fill>
        <patternFill>
          <bgColor theme="0"/>
        </patternFill>
      </fill>
      <border>
        <left/>
        <right/>
        <top/>
        <bottom/>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13</xdr:col>
      <xdr:colOff>2491740</xdr:colOff>
      <xdr:row>0</xdr:row>
      <xdr:rowOff>0</xdr:rowOff>
    </xdr:from>
    <xdr:to>
      <xdr:col>15</xdr:col>
      <xdr:colOff>14267</xdr:colOff>
      <xdr:row>3</xdr:row>
      <xdr:rowOff>263021</xdr:rowOff>
    </xdr:to>
    <xdr:pic>
      <xdr:nvPicPr>
        <xdr:cNvPr id="3" name="Рисунок 2">
          <a:extLst>
            <a:ext uri="{FF2B5EF4-FFF2-40B4-BE49-F238E27FC236}">
              <a16:creationId xmlns:a16="http://schemas.microsoft.com/office/drawing/2014/main" id="{FA99187F-2F55-4551-8CEF-DC19C1A39263}"/>
            </a:ext>
          </a:extLst>
        </xdr:cNvPr>
        <xdr:cNvPicPr>
          <a:picLocks noChangeAspect="1"/>
        </xdr:cNvPicPr>
      </xdr:nvPicPr>
      <xdr:blipFill>
        <a:blip xmlns:r="http://schemas.openxmlformats.org/officeDocument/2006/relationships" r:embed="rId1"/>
        <a:stretch>
          <a:fillRect/>
        </a:stretch>
      </xdr:blipFill>
      <xdr:spPr>
        <a:xfrm>
          <a:off x="14611350" y="0"/>
          <a:ext cx="904875"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694267</xdr:colOff>
      <xdr:row>0</xdr:row>
      <xdr:rowOff>0</xdr:rowOff>
    </xdr:from>
    <xdr:to>
      <xdr:col>17</xdr:col>
      <xdr:colOff>1548215</xdr:colOff>
      <xdr:row>3</xdr:row>
      <xdr:rowOff>92459</xdr:rowOff>
    </xdr:to>
    <xdr:pic>
      <xdr:nvPicPr>
        <xdr:cNvPr id="5" name="Рисунок 4">
          <a:extLst>
            <a:ext uri="{FF2B5EF4-FFF2-40B4-BE49-F238E27FC236}">
              <a16:creationId xmlns:a16="http://schemas.microsoft.com/office/drawing/2014/main" id="{6BB0707C-2D86-4F3D-9177-078A089D6645}"/>
            </a:ext>
          </a:extLst>
        </xdr:cNvPr>
        <xdr:cNvPicPr>
          <a:picLocks noChangeAspect="1"/>
        </xdr:cNvPicPr>
      </xdr:nvPicPr>
      <xdr:blipFill>
        <a:blip xmlns:r="http://schemas.openxmlformats.org/officeDocument/2006/relationships" r:embed="rId1"/>
        <a:stretch>
          <a:fillRect/>
        </a:stretch>
      </xdr:blipFill>
      <xdr:spPr>
        <a:xfrm>
          <a:off x="12515850" y="0"/>
          <a:ext cx="857250" cy="857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57850" y="247650"/>
          <a:ext cx="1866900" cy="89535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200025" y="3495675"/>
          <a:ext cx="342900" cy="400050"/>
        </a:xfrm>
        <a:prstGeom prst="rect">
          <a:avLst/>
        </a:prstGeom>
        <a:ln>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42925" y="3495675"/>
          <a:ext cx="2381250" cy="400050"/>
        </a:xfrm>
        <a:prstGeom prst="rect">
          <a:avLst/>
        </a:prstGeom>
        <a:solidFill>
          <a:schemeClr val="bg1"/>
        </a:solidFill>
        <a:ln>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200025" y="4057650"/>
          <a:ext cx="342900" cy="400050"/>
        </a:xfrm>
        <a:prstGeom prst="rect">
          <a:avLst/>
        </a:prstGeom>
        <a:solidFill>
          <a:schemeClr val="bg1"/>
        </a:solidFill>
        <a:ln w="19050">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42925" y="4057650"/>
          <a:ext cx="2381250" cy="400050"/>
        </a:xfrm>
        <a:prstGeom prst="rect">
          <a:avLst/>
        </a:prstGeom>
        <a:solidFill>
          <a:schemeClr val="bg1"/>
        </a:solidFill>
        <a:ln>
          <a:solidFill>
            <a:srgbClr val="000000"/>
          </a:solidFill>
        </a:ln>
      </xdr:spPr>
      <xdr:style>
        <a:lnRef idx="2">
          <a:schemeClr val="accent3">
            <a:shade val="50000"/>
          </a:schemeClr>
        </a:lnRef>
        <a:fillRef idx="1">
          <a:schemeClr val="accent3"/>
        </a:fillRef>
        <a:effectRef idx="0">
          <a:schemeClr val="accent3"/>
        </a:effectRef>
        <a:fontRef idx="minor">
          <a:schemeClr val="bg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68580</xdr:colOff>
      <xdr:row>1</xdr:row>
      <xdr:rowOff>68580</xdr:rowOff>
    </xdr:from>
    <xdr:to>
      <xdr:col>16</xdr:col>
      <xdr:colOff>1353482</xdr:colOff>
      <xdr:row>5</xdr:row>
      <xdr:rowOff>175651</xdr:rowOff>
    </xdr:to>
    <xdr:pic>
      <xdr:nvPicPr>
        <xdr:cNvPr id="4" name="Рисунок 3">
          <a:extLst>
            <a:ext uri="{FF2B5EF4-FFF2-40B4-BE49-F238E27FC236}">
              <a16:creationId xmlns:a16="http://schemas.microsoft.com/office/drawing/2014/main" id="{00FF6381-60FE-47FC-A58B-0F8520826B41}"/>
            </a:ext>
          </a:extLst>
        </xdr:cNvPr>
        <xdr:cNvPicPr>
          <a:picLocks noChangeAspect="1"/>
        </xdr:cNvPicPr>
      </xdr:nvPicPr>
      <xdr:blipFill>
        <a:blip xmlns:r="http://schemas.openxmlformats.org/officeDocument/2006/relationships" r:embed="rId1"/>
        <a:stretch>
          <a:fillRect/>
        </a:stretch>
      </xdr:blipFill>
      <xdr:spPr>
        <a:xfrm>
          <a:off x="16878300" y="285750"/>
          <a:ext cx="1285875" cy="1276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1963400" y="390525"/>
          <a:ext cx="1876425" cy="904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744200" y="381000"/>
          <a:ext cx="1866900" cy="904875"/>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a:blip xmlns:r="http://schemas.openxmlformats.org/officeDocument/2006/relationships" r:embed="rId2"/>
        <a:srcRect t="10047"/>
        <a:stretch>
          <a:fillRect/>
        </a:stretch>
      </xdr:blipFill>
      <xdr:spPr>
        <a:xfrm>
          <a:off x="333375" y="3048000"/>
          <a:ext cx="12087225" cy="1533525"/>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2425" y="5495925"/>
          <a:ext cx="12106275" cy="1057275"/>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a:blip xmlns:r="http://schemas.openxmlformats.org/officeDocument/2006/relationships" r:embed="rId4"/>
        <a:srcRect t="22792" b="53746"/>
        <a:stretch>
          <a:fillRect/>
        </a:stretch>
      </xdr:blipFill>
      <xdr:spPr>
        <a:xfrm>
          <a:off x="352425" y="8067675"/>
          <a:ext cx="12068175" cy="1504950"/>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2900" y="10887075"/>
          <a:ext cx="12058650" cy="857250"/>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5750" y="3000375"/>
          <a:ext cx="12172950" cy="16668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23850" y="5286375"/>
          <a:ext cx="12163425" cy="130492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52425" y="8020050"/>
          <a:ext cx="12125325" cy="160972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1475" y="10801350"/>
          <a:ext cx="12049125" cy="115252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horz" wrap="square" lIns="91440" tIns="45720" rIns="91440" bIns="45720" numCol="1" rtlCol="0" fromWordArt="0" anchor="ctr" anchorCtr="0">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row r="5">
          <cell r="E5">
            <v>10000</v>
          </cell>
        </row>
        <row r="6">
          <cell r="E6">
            <v>0.06</v>
          </cell>
        </row>
        <row r="7">
          <cell r="E7">
            <v>2</v>
          </cell>
        </row>
        <row r="8">
          <cell r="E8">
            <v>44097</v>
          </cell>
        </row>
        <row r="11">
          <cell r="E11">
            <v>24</v>
          </cell>
        </row>
        <row r="13">
          <cell r="E13">
            <v>10636.946460661655</v>
          </cell>
        </row>
        <row r="14">
          <cell r="B14" t="str">
            <v>No.</v>
          </cell>
          <cell r="C14" t="str">
            <v>Payment
Date</v>
          </cell>
          <cell r="D14" t="str">
            <v>Beginning
Balance</v>
          </cell>
          <cell r="E14" t="str">
            <v>Payment</v>
          </cell>
          <cell r="F14" t="str">
            <v>Principal</v>
          </cell>
          <cell r="G14" t="str">
            <v>Interest</v>
          </cell>
          <cell r="H14" t="str">
            <v>Ending
Balance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id="2" name="Loan3" displayName="Loan3" ref="B26:H262" headerRowDxfId="12" dataDxfId="11" totalsRowDxfId="9" tableBorderDxfId="10">
  <autoFilter ref="B26:H26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No." totalsRowLabel="Total" dataDxfId="8">
      <calculatedColumnFormula>IFERROR(IF(Loan_Not_Paid*Values_Entered,Payment_Number,""),"")</calculatedColumnFormula>
    </tableColumn>
    <tableColumn id="2" name="Payment_x000a_Date" dataDxfId="7" dataCellStyle="Date">
      <calculatedColumnFormula>IFERROR(IF(Loan_Not_Paid*Values_Entered,Payment_Date,""),"")</calculatedColumnFormula>
    </tableColumn>
    <tableColumn id="3" name="Beginning_x000a_Balance" dataDxfId="6">
      <calculatedColumnFormula>IFERROR(IF(Loan_Not_Paid*Values_Entered,Beginning_Balance,""),"")</calculatedColumnFormula>
    </tableColumn>
    <tableColumn id="4" name="Payment" dataDxfId="5">
      <calculatedColumnFormula>IFERROR(IF(Loan_Not_Paid*Values_Entered,Monthly_Payment,""),"")</calculatedColumnFormula>
    </tableColumn>
    <tableColumn id="5" name="Principal" dataDxfId="4">
      <calculatedColumnFormula>IFERROR(IF(Loan_Not_Paid*Values_Entered,Principal,""),"")</calculatedColumnFormula>
    </tableColumn>
    <tableColumn id="6" name="Interest" dataDxfId="3">
      <calculatedColumnFormula>IFERROR(IF(Loan_Not_Paid*Values_Entered,Interest,""),"")</calculatedColumnFormula>
    </tableColumn>
    <tableColumn id="7" name="Ending_x000a_Balance" totalsRowFunction="count" dataDxfId="2">
      <calculatedColumnFormula>IFERROR(IF(Loan_Not_Paid*Values_Entered,Ending_Balance,""),"")</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E14" sqref="E14"/>
    </sheetView>
  </sheetViews>
  <sheetFormatPr defaultColWidth="8.875" defaultRowHeight="14.25" x14ac:dyDescent="0.2"/>
  <sheetData>
    <row r="1" spans="1:1" x14ac:dyDescent="0.2">
      <c r="A1" s="3" t="s">
        <v>0</v>
      </c>
    </row>
    <row r="2" spans="1:1" x14ac:dyDescent="0.2">
      <c r="A2" s="3" t="s">
        <v>1</v>
      </c>
    </row>
    <row r="3" spans="1:1" x14ac:dyDescent="0.2">
      <c r="A3" s="3" t="s">
        <v>2</v>
      </c>
    </row>
    <row r="4" spans="1:1" x14ac:dyDescent="0.2">
      <c r="A4" s="3" t="s">
        <v>3</v>
      </c>
    </row>
    <row r="5" spans="1:1" x14ac:dyDescent="0.2">
      <c r="A5" s="3" t="s">
        <v>4</v>
      </c>
    </row>
    <row r="6" spans="1:1" x14ac:dyDescent="0.2">
      <c r="A6" s="3" t="s">
        <v>5</v>
      </c>
    </row>
    <row r="7" spans="1:1" x14ac:dyDescent="0.2">
      <c r="A7" s="3" t="s">
        <v>6</v>
      </c>
    </row>
    <row r="8" spans="1:1" x14ac:dyDescent="0.2">
      <c r="A8" s="3" t="s">
        <v>7</v>
      </c>
    </row>
    <row r="9" spans="1:1" x14ac:dyDescent="0.2">
      <c r="A9" s="3" t="s">
        <v>8</v>
      </c>
    </row>
    <row r="10" spans="1:1" x14ac:dyDescent="0.2">
      <c r="A10" s="3" t="s">
        <v>9</v>
      </c>
    </row>
    <row r="11" spans="1:1" x14ac:dyDescent="0.2">
      <c r="A11" s="3" t="s">
        <v>10</v>
      </c>
    </row>
    <row r="12" spans="1:1" x14ac:dyDescent="0.2">
      <c r="A12" s="3"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Q43"/>
  <sheetViews>
    <sheetView showGridLines="0" topLeftCell="A13" zoomScaleSheetLayoutView="100" zoomScalePageLayoutView="50" workbookViewId="0">
      <selection activeCell="F33" sqref="F33"/>
    </sheetView>
  </sheetViews>
  <sheetFormatPr defaultColWidth="12.625" defaultRowHeight="14.25" x14ac:dyDescent="0.2"/>
  <cols>
    <col min="1" max="1" width="4.125" style="17" customWidth="1"/>
    <col min="2" max="2" width="3.5" style="18" customWidth="1"/>
    <col min="3" max="3" width="10.625" style="17" customWidth="1"/>
    <col min="4" max="5" width="19.5" style="17" customWidth="1"/>
    <col min="6" max="6" width="15" style="17" customWidth="1"/>
    <col min="7" max="7" width="16.875" style="17" customWidth="1"/>
    <col min="8" max="8" width="10.5" style="17" customWidth="1"/>
    <col min="9" max="12" width="7.625" style="17" customWidth="1"/>
    <col min="13" max="13" width="28.875" style="17" customWidth="1"/>
    <col min="14" max="14" width="40" style="17" customWidth="1"/>
    <col min="15" max="15" width="4.375" style="17" customWidth="1"/>
    <col min="16" max="17" width="7.625" style="17" customWidth="1"/>
    <col min="18" max="16384" width="12.625" style="17"/>
  </cols>
  <sheetData>
    <row r="1" spans="1:17" x14ac:dyDescent="0.2">
      <c r="A1" s="14"/>
      <c r="B1" s="23"/>
      <c r="C1" s="14"/>
      <c r="D1" s="14"/>
      <c r="E1" s="14"/>
      <c r="F1" s="14"/>
      <c r="G1" s="14"/>
      <c r="H1" s="14"/>
      <c r="I1" s="14"/>
      <c r="J1" s="14"/>
      <c r="K1" s="14"/>
      <c r="L1" s="14"/>
      <c r="M1" s="14"/>
      <c r="N1" s="14"/>
      <c r="O1" s="14"/>
    </row>
    <row r="2" spans="1:17" ht="17.100000000000001" customHeight="1" x14ac:dyDescent="0.2">
      <c r="A2" s="260"/>
      <c r="B2" s="260"/>
      <c r="C2" s="260"/>
      <c r="D2" s="260"/>
      <c r="E2" s="260"/>
      <c r="F2" s="260"/>
      <c r="G2" s="260"/>
      <c r="H2" s="260"/>
      <c r="I2" s="260"/>
      <c r="J2" s="261"/>
      <c r="K2" s="261"/>
      <c r="L2" s="261"/>
      <c r="M2" s="261"/>
      <c r="N2" s="261"/>
      <c r="O2" s="14"/>
    </row>
    <row r="3" spans="1:17" ht="19.7" customHeight="1" x14ac:dyDescent="0.2">
      <c r="A3" s="14"/>
      <c r="C3" s="14"/>
      <c r="D3" s="14"/>
      <c r="E3" s="14"/>
      <c r="F3" s="14"/>
      <c r="G3" s="14"/>
      <c r="H3" s="14"/>
      <c r="I3" s="14"/>
      <c r="J3" s="14"/>
      <c r="K3" s="14"/>
      <c r="L3" s="14"/>
      <c r="M3" s="14"/>
      <c r="N3" s="14"/>
      <c r="O3" s="14"/>
    </row>
    <row r="4" spans="1:17" ht="25.35" customHeight="1" thickBot="1" x14ac:dyDescent="0.25">
      <c r="A4" s="14"/>
      <c r="B4" s="255" t="s">
        <v>114</v>
      </c>
      <c r="C4" s="255"/>
      <c r="D4" s="255"/>
      <c r="E4" s="255"/>
      <c r="F4" s="255"/>
      <c r="G4" s="255"/>
      <c r="H4" s="255"/>
      <c r="I4" s="255"/>
      <c r="J4" s="255"/>
      <c r="K4" s="255"/>
      <c r="L4" s="255"/>
      <c r="M4" s="255"/>
      <c r="N4" s="255"/>
      <c r="O4" s="255"/>
    </row>
    <row r="5" spans="1:17" ht="80.45" customHeight="1" thickBot="1" x14ac:dyDescent="0.25">
      <c r="A5" s="14"/>
      <c r="B5" s="256" t="s">
        <v>184</v>
      </c>
      <c r="C5" s="257"/>
      <c r="D5" s="257"/>
      <c r="E5" s="257"/>
      <c r="F5" s="257"/>
      <c r="G5" s="257"/>
      <c r="H5" s="257"/>
      <c r="I5" s="257"/>
      <c r="J5" s="257"/>
      <c r="K5" s="257"/>
      <c r="L5" s="257"/>
      <c r="M5" s="257"/>
      <c r="N5" s="258"/>
      <c r="O5" s="19"/>
    </row>
    <row r="6" spans="1:17" ht="19.5" thickBot="1" x14ac:dyDescent="0.25">
      <c r="A6" s="14"/>
      <c r="B6" s="20"/>
      <c r="C6" s="16"/>
      <c r="D6" s="16"/>
      <c r="E6" s="16"/>
      <c r="F6" s="16"/>
      <c r="G6" s="21"/>
      <c r="H6" s="21"/>
      <c r="I6" s="21"/>
      <c r="J6" s="22"/>
      <c r="K6" s="16"/>
      <c r="L6" s="16"/>
      <c r="M6" s="16"/>
      <c r="N6" s="16"/>
      <c r="O6" s="14"/>
    </row>
    <row r="7" spans="1:17" ht="13.5" customHeight="1" thickTop="1" x14ac:dyDescent="0.2">
      <c r="A7" s="14"/>
      <c r="B7" s="23"/>
      <c r="C7" s="24"/>
      <c r="D7" s="24"/>
      <c r="E7" s="24"/>
      <c r="F7" s="24"/>
      <c r="G7" s="24"/>
      <c r="H7" s="24"/>
      <c r="I7" s="24"/>
      <c r="J7" s="24"/>
      <c r="K7" s="24"/>
      <c r="L7" s="24"/>
      <c r="M7" s="24"/>
      <c r="N7" s="24"/>
      <c r="O7" s="25"/>
    </row>
    <row r="8" spans="1:17" ht="23.25" x14ac:dyDescent="0.2">
      <c r="A8" s="14"/>
      <c r="B8" s="252" t="s">
        <v>171</v>
      </c>
      <c r="C8" s="252"/>
      <c r="D8" s="252"/>
      <c r="E8" s="252"/>
      <c r="F8" s="252"/>
      <c r="G8" s="252"/>
      <c r="H8" s="252"/>
      <c r="I8" s="252"/>
      <c r="J8" s="252"/>
      <c r="K8" s="252"/>
      <c r="L8" s="252"/>
      <c r="M8" s="252"/>
      <c r="N8" s="252"/>
      <c r="O8" s="14"/>
    </row>
    <row r="9" spans="1:17" ht="18" x14ac:dyDescent="0.2">
      <c r="A9" s="14"/>
      <c r="B9" s="26"/>
      <c r="C9" s="27"/>
      <c r="D9" s="27"/>
      <c r="E9" s="27"/>
      <c r="F9" s="27"/>
      <c r="G9" s="27"/>
      <c r="H9" s="27"/>
      <c r="I9" s="27"/>
      <c r="J9" s="27"/>
      <c r="K9" s="27"/>
      <c r="L9" s="27"/>
      <c r="M9" s="27"/>
      <c r="N9" s="27"/>
      <c r="O9" s="14"/>
    </row>
    <row r="10" spans="1:17" ht="47.25" customHeight="1" x14ac:dyDescent="0.2">
      <c r="A10" s="14"/>
      <c r="B10" s="65" t="s">
        <v>56</v>
      </c>
      <c r="C10" s="253" t="s">
        <v>116</v>
      </c>
      <c r="D10" s="253"/>
      <c r="E10" s="253"/>
      <c r="F10" s="253"/>
      <c r="G10" s="253"/>
      <c r="H10" s="253"/>
      <c r="I10" s="253"/>
      <c r="J10" s="253"/>
      <c r="K10" s="253"/>
      <c r="L10" s="253"/>
      <c r="M10" s="253"/>
      <c r="N10" s="253"/>
      <c r="O10" s="28"/>
      <c r="P10" s="29"/>
    </row>
    <row r="11" spans="1:17" ht="35.25" customHeight="1" x14ac:dyDescent="0.2">
      <c r="A11" s="14"/>
      <c r="B11" s="65" t="s">
        <v>56</v>
      </c>
      <c r="C11" s="254" t="s">
        <v>110</v>
      </c>
      <c r="D11" s="254"/>
      <c r="E11" s="254"/>
      <c r="F11" s="254"/>
      <c r="G11" s="254"/>
      <c r="H11" s="254"/>
      <c r="I11" s="254"/>
      <c r="J11" s="254"/>
      <c r="K11" s="254"/>
      <c r="L11" s="254"/>
      <c r="M11" s="254"/>
      <c r="N11" s="254"/>
      <c r="O11" s="30"/>
      <c r="P11" s="25"/>
    </row>
    <row r="12" spans="1:17" ht="35.1" customHeight="1" x14ac:dyDescent="0.2">
      <c r="A12" s="14"/>
      <c r="B12" s="65" t="s">
        <v>56</v>
      </c>
      <c r="C12" s="254" t="s">
        <v>91</v>
      </c>
      <c r="D12" s="254"/>
      <c r="E12" s="254"/>
      <c r="F12" s="254"/>
      <c r="G12" s="254"/>
      <c r="H12" s="254"/>
      <c r="I12" s="254"/>
      <c r="J12" s="254"/>
      <c r="K12" s="254"/>
      <c r="L12" s="254"/>
      <c r="M12" s="254"/>
      <c r="N12" s="254"/>
      <c r="O12" s="28"/>
      <c r="P12" s="25"/>
    </row>
    <row r="13" spans="1:17" ht="33.6" customHeight="1" x14ac:dyDescent="0.2">
      <c r="A13" s="14"/>
      <c r="B13" s="65" t="s">
        <v>56</v>
      </c>
      <c r="C13" s="254" t="s">
        <v>111</v>
      </c>
      <c r="D13" s="254"/>
      <c r="E13" s="254"/>
      <c r="F13" s="254"/>
      <c r="G13" s="254"/>
      <c r="H13" s="254"/>
      <c r="I13" s="254"/>
      <c r="J13" s="254"/>
      <c r="K13" s="254"/>
      <c r="L13" s="254"/>
      <c r="M13" s="254"/>
      <c r="N13" s="254"/>
      <c r="O13" s="14"/>
      <c r="P13" s="25"/>
    </row>
    <row r="14" spans="1:17" ht="24" customHeight="1" x14ac:dyDescent="0.2">
      <c r="A14" s="14"/>
      <c r="B14" s="65" t="s">
        <v>56</v>
      </c>
      <c r="C14" s="259" t="s">
        <v>112</v>
      </c>
      <c r="D14" s="259"/>
      <c r="E14" s="259"/>
      <c r="F14" s="259"/>
      <c r="G14" s="259"/>
      <c r="H14" s="259"/>
      <c r="I14" s="259"/>
      <c r="J14" s="259"/>
      <c r="K14" s="259"/>
      <c r="L14" s="259"/>
      <c r="M14" s="259"/>
      <c r="N14" s="259"/>
      <c r="O14" s="24"/>
      <c r="P14" s="25"/>
    </row>
    <row r="15" spans="1:17" ht="27.2" customHeight="1" thickBot="1" x14ac:dyDescent="0.25">
      <c r="A15" s="14"/>
      <c r="B15" s="65" t="s">
        <v>56</v>
      </c>
      <c r="C15" s="249" t="s">
        <v>92</v>
      </c>
      <c r="D15" s="249"/>
      <c r="E15" s="249"/>
      <c r="F15" s="249"/>
      <c r="G15" s="249"/>
      <c r="H15" s="249"/>
      <c r="I15" s="249"/>
      <c r="J15" s="249"/>
      <c r="K15" s="249"/>
      <c r="L15" s="249"/>
      <c r="M15" s="249"/>
      <c r="N15" s="249"/>
      <c r="O15" s="28"/>
      <c r="P15" s="25"/>
    </row>
    <row r="16" spans="1:17" x14ac:dyDescent="0.2">
      <c r="A16" s="14"/>
      <c r="B16" s="65"/>
      <c r="C16" s="27"/>
      <c r="D16" s="27"/>
      <c r="E16" s="27"/>
      <c r="F16" s="27"/>
      <c r="G16" s="27"/>
      <c r="H16" s="27"/>
      <c r="I16" s="27"/>
      <c r="J16" s="27"/>
      <c r="K16" s="27"/>
      <c r="L16" s="27"/>
      <c r="M16" s="27"/>
      <c r="N16" s="27"/>
      <c r="O16" s="14"/>
      <c r="P16" s="14"/>
      <c r="Q16" s="14"/>
    </row>
    <row r="17" spans="1:17" x14ac:dyDescent="0.2">
      <c r="A17" s="14"/>
      <c r="B17" s="65" t="s">
        <v>56</v>
      </c>
      <c r="C17" s="250" t="s">
        <v>113</v>
      </c>
      <c r="D17" s="250"/>
      <c r="E17" s="250"/>
      <c r="F17" s="250"/>
      <c r="G17" s="250"/>
      <c r="H17" s="250"/>
      <c r="I17" s="250"/>
      <c r="J17" s="250"/>
      <c r="K17" s="250"/>
      <c r="L17" s="250"/>
      <c r="M17" s="250"/>
      <c r="N17" s="250"/>
      <c r="O17" s="14"/>
      <c r="P17" s="14"/>
      <c r="Q17" s="14"/>
    </row>
    <row r="18" spans="1:17" x14ac:dyDescent="0.2">
      <c r="A18" s="14"/>
      <c r="B18" s="65"/>
      <c r="C18" s="251"/>
      <c r="D18" s="251"/>
      <c r="E18" s="251"/>
      <c r="F18" s="251"/>
      <c r="G18" s="251"/>
      <c r="H18" s="251"/>
      <c r="I18" s="251"/>
      <c r="J18" s="251"/>
      <c r="K18" s="251"/>
      <c r="L18" s="251"/>
      <c r="M18" s="251"/>
      <c r="N18" s="251"/>
      <c r="O18" s="14"/>
      <c r="P18" s="14"/>
      <c r="Q18" s="14"/>
    </row>
    <row r="19" spans="1:17" x14ac:dyDescent="0.2">
      <c r="A19" s="14"/>
      <c r="B19" s="23"/>
      <c r="C19" s="14"/>
      <c r="D19" s="14"/>
      <c r="E19" s="14"/>
      <c r="F19" s="14"/>
      <c r="G19" s="14"/>
      <c r="H19" s="14"/>
      <c r="I19" s="14"/>
      <c r="J19" s="14"/>
      <c r="K19" s="14"/>
      <c r="L19" s="14"/>
      <c r="M19" s="14"/>
      <c r="N19" s="14"/>
      <c r="O19" s="14"/>
      <c r="P19" s="14"/>
      <c r="Q19" s="14"/>
    </row>
    <row r="20" spans="1:17" ht="23.25" x14ac:dyDescent="0.2">
      <c r="A20" s="14"/>
      <c r="B20" s="252" t="s">
        <v>172</v>
      </c>
      <c r="C20" s="252"/>
      <c r="D20" s="252"/>
      <c r="E20" s="252"/>
      <c r="F20" s="252"/>
      <c r="G20" s="252"/>
      <c r="H20" s="252"/>
      <c r="I20" s="252"/>
      <c r="J20" s="252"/>
      <c r="K20" s="252"/>
      <c r="L20" s="252"/>
      <c r="M20" s="252"/>
      <c r="N20" s="252"/>
      <c r="O20" s="14"/>
      <c r="P20" s="14"/>
      <c r="Q20" s="14"/>
    </row>
    <row r="21" spans="1:17" x14ac:dyDescent="0.2">
      <c r="A21" s="14"/>
      <c r="B21" s="23"/>
      <c r="C21" s="14"/>
      <c r="D21" s="14"/>
      <c r="E21" s="14"/>
      <c r="F21" s="14"/>
      <c r="G21" s="14"/>
      <c r="H21" s="14"/>
      <c r="I21" s="14"/>
      <c r="J21" s="14"/>
      <c r="K21" s="14"/>
      <c r="L21" s="14"/>
      <c r="M21" s="14"/>
      <c r="N21" s="14"/>
      <c r="O21" s="14"/>
      <c r="P21" s="14"/>
      <c r="Q21" s="14"/>
    </row>
    <row r="22" spans="1:17" ht="82.35" customHeight="1" x14ac:dyDescent="0.2">
      <c r="B22" s="65" t="s">
        <v>56</v>
      </c>
      <c r="C22" s="253" t="s">
        <v>117</v>
      </c>
      <c r="D22" s="253"/>
      <c r="E22" s="253"/>
      <c r="F22" s="253"/>
      <c r="G22" s="253"/>
      <c r="H22" s="253"/>
      <c r="I22" s="253"/>
      <c r="J22" s="253"/>
      <c r="K22" s="253"/>
      <c r="L22" s="253"/>
      <c r="M22" s="253"/>
      <c r="N22" s="253"/>
    </row>
    <row r="23" spans="1:17" customFormat="1" ht="30" customHeight="1" thickBot="1" x14ac:dyDescent="0.3">
      <c r="A23" s="226"/>
      <c r="B23" s="262" t="s">
        <v>194</v>
      </c>
      <c r="C23" s="263"/>
      <c r="D23" s="263"/>
      <c r="E23" s="263"/>
      <c r="F23" s="263"/>
      <c r="G23" s="263"/>
      <c r="H23" s="263"/>
      <c r="I23" s="263"/>
      <c r="J23" s="263"/>
      <c r="K23" s="263"/>
      <c r="L23" s="263"/>
      <c r="M23" s="263"/>
      <c r="N23" s="263"/>
      <c r="O23" s="226"/>
      <c r="P23" s="226"/>
      <c r="Q23" s="226"/>
    </row>
    <row r="24" spans="1:17" customFormat="1" ht="33" customHeight="1" thickBot="1" x14ac:dyDescent="0.25">
      <c r="A24" s="226"/>
      <c r="B24" s="227"/>
      <c r="C24" s="228" t="s">
        <v>195</v>
      </c>
      <c r="D24" s="229" t="s">
        <v>196</v>
      </c>
      <c r="E24" s="229" t="s">
        <v>197</v>
      </c>
      <c r="F24" s="229" t="s">
        <v>198</v>
      </c>
      <c r="G24" s="229" t="s">
        <v>199</v>
      </c>
      <c r="H24" s="230" t="s">
        <v>200</v>
      </c>
      <c r="I24" s="226"/>
      <c r="J24" s="226"/>
      <c r="K24" s="226"/>
      <c r="L24" s="226"/>
      <c r="M24" s="226"/>
      <c r="N24" s="226"/>
      <c r="O24" s="226"/>
      <c r="P24" s="226"/>
      <c r="Q24" s="226"/>
    </row>
    <row r="25" spans="1:17" customFormat="1" ht="32.25" customHeight="1" thickBot="1" x14ac:dyDescent="0.25">
      <c r="A25" s="226"/>
      <c r="B25" s="227"/>
      <c r="C25" s="231" t="s">
        <v>201</v>
      </c>
      <c r="D25" s="232" t="s">
        <v>202</v>
      </c>
      <c r="E25" s="232" t="s">
        <v>203</v>
      </c>
      <c r="F25" s="232" t="s">
        <v>204</v>
      </c>
      <c r="G25" s="232" t="s">
        <v>205</v>
      </c>
      <c r="H25" s="233" t="s">
        <v>206</v>
      </c>
      <c r="I25" s="226"/>
      <c r="J25" s="226"/>
      <c r="K25" s="226"/>
      <c r="L25" s="226"/>
      <c r="M25" s="226"/>
      <c r="N25" s="226"/>
      <c r="O25" s="226"/>
      <c r="P25" s="226"/>
      <c r="Q25" s="226"/>
    </row>
    <row r="26" spans="1:17" customFormat="1" ht="32.25" customHeight="1" thickBot="1" x14ac:dyDescent="0.25">
      <c r="A26" s="226"/>
      <c r="B26" s="227"/>
      <c r="C26" s="231" t="s">
        <v>207</v>
      </c>
      <c r="D26" s="232" t="s">
        <v>208</v>
      </c>
      <c r="E26" s="232" t="s">
        <v>203</v>
      </c>
      <c r="F26" s="232" t="s">
        <v>209</v>
      </c>
      <c r="G26" s="232" t="s">
        <v>210</v>
      </c>
      <c r="H26" s="233" t="s">
        <v>206</v>
      </c>
      <c r="I26" s="226"/>
      <c r="J26" s="226"/>
      <c r="K26" s="226"/>
      <c r="L26" s="226"/>
      <c r="M26" s="226"/>
      <c r="N26" s="226"/>
      <c r="O26" s="226"/>
      <c r="P26" s="226"/>
      <c r="Q26" s="226"/>
    </row>
    <row r="27" spans="1:17" customFormat="1" ht="32.25" customHeight="1" thickBot="1" x14ac:dyDescent="0.25">
      <c r="A27" s="226"/>
      <c r="B27" s="227"/>
      <c r="C27" s="231" t="s">
        <v>211</v>
      </c>
      <c r="D27" s="232" t="s">
        <v>212</v>
      </c>
      <c r="E27" s="232" t="s">
        <v>203</v>
      </c>
      <c r="F27" s="232" t="s">
        <v>213</v>
      </c>
      <c r="G27" s="232" t="s">
        <v>214</v>
      </c>
      <c r="H27" s="233" t="s">
        <v>215</v>
      </c>
      <c r="I27" s="226"/>
      <c r="J27" s="226"/>
      <c r="K27" s="226"/>
      <c r="L27" s="226"/>
      <c r="M27" s="226"/>
      <c r="N27" s="226"/>
      <c r="O27" s="226"/>
      <c r="P27" s="226"/>
      <c r="Q27" s="226"/>
    </row>
    <row r="28" spans="1:17" customFormat="1" ht="32.25" customHeight="1" thickBot="1" x14ac:dyDescent="0.25">
      <c r="A28" s="226"/>
      <c r="B28" s="227"/>
      <c r="C28" s="234" t="s">
        <v>216</v>
      </c>
      <c r="D28" s="264" t="s">
        <v>217</v>
      </c>
      <c r="E28" s="265"/>
      <c r="F28" s="235" t="s">
        <v>218</v>
      </c>
      <c r="G28" s="235" t="s">
        <v>214</v>
      </c>
      <c r="H28" s="236" t="s">
        <v>219</v>
      </c>
      <c r="I28" s="226"/>
      <c r="J28" s="226"/>
      <c r="K28" s="226"/>
      <c r="L28" s="226"/>
      <c r="M28" s="226"/>
      <c r="N28" s="226"/>
      <c r="O28" s="226"/>
      <c r="P28" s="226"/>
      <c r="Q28" s="226"/>
    </row>
    <row r="32" spans="1:17" x14ac:dyDescent="0.2">
      <c r="B32" s="65"/>
      <c r="C32" s="254"/>
      <c r="D32" s="254"/>
      <c r="E32" s="254"/>
      <c r="F32" s="254"/>
      <c r="G32" s="254"/>
      <c r="H32" s="254"/>
      <c r="I32" s="254"/>
      <c r="J32" s="254"/>
      <c r="K32" s="254"/>
      <c r="L32" s="254"/>
      <c r="M32" s="254"/>
      <c r="N32" s="254"/>
    </row>
    <row r="42" spans="2:14" x14ac:dyDescent="0.2">
      <c r="B42" s="65"/>
      <c r="C42" s="254"/>
      <c r="D42" s="254"/>
      <c r="E42" s="254"/>
      <c r="F42" s="254"/>
      <c r="G42" s="254"/>
      <c r="H42" s="254"/>
      <c r="I42" s="254"/>
      <c r="J42" s="254"/>
      <c r="K42" s="254"/>
      <c r="L42" s="254"/>
      <c r="M42" s="254"/>
      <c r="N42" s="254"/>
    </row>
    <row r="43" spans="2:14" ht="49.35" customHeight="1" x14ac:dyDescent="0.2"/>
  </sheetData>
  <sheetProtection selectLockedCells="1"/>
  <mergeCells count="19">
    <mergeCell ref="C42:N42"/>
    <mergeCell ref="B20:N20"/>
    <mergeCell ref="C22:N22"/>
    <mergeCell ref="C32:N32"/>
    <mergeCell ref="B23:N23"/>
    <mergeCell ref="D28:E28"/>
    <mergeCell ref="B4:O4"/>
    <mergeCell ref="B5:N5"/>
    <mergeCell ref="C14:N14"/>
    <mergeCell ref="A2:I2"/>
    <mergeCell ref="J2:N2"/>
    <mergeCell ref="C15:N15"/>
    <mergeCell ref="C17:N17"/>
    <mergeCell ref="C18:N18"/>
    <mergeCell ref="B8:N8"/>
    <mergeCell ref="C10:N10"/>
    <mergeCell ref="C11:N11"/>
    <mergeCell ref="C12:N12"/>
    <mergeCell ref="C13:N13"/>
  </mergeCells>
  <printOptions horizontalCentered="1"/>
  <pageMargins left="0.31496062992126" right="0.31496062992126" top="0.35433070866141703" bottom="0.15748031496063" header="0.31496062992126" footer="0.118110236220472"/>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B1:X192"/>
  <sheetViews>
    <sheetView showGridLines="0" topLeftCell="A168" zoomScale="90" zoomScaleNormal="90" workbookViewId="0">
      <selection activeCell="F214" sqref="F214"/>
    </sheetView>
  </sheetViews>
  <sheetFormatPr defaultColWidth="8.875" defaultRowHeight="14.25" x14ac:dyDescent="0.2"/>
  <cols>
    <col min="1" max="1" width="2.375" customWidth="1"/>
    <col min="10" max="10" width="14" customWidth="1"/>
    <col min="11" max="11" width="19.875" customWidth="1"/>
    <col min="18" max="18" width="21" customWidth="1"/>
  </cols>
  <sheetData>
    <row r="1" spans="2:18" ht="15" thickBot="1" x14ac:dyDescent="0.25">
      <c r="J1" s="11"/>
      <c r="K1" s="11"/>
      <c r="L1" s="11"/>
      <c r="M1" s="11"/>
      <c r="N1" s="11"/>
      <c r="O1" s="11"/>
      <c r="P1" s="11"/>
      <c r="Q1" s="11"/>
      <c r="R1" s="11"/>
    </row>
    <row r="2" spans="2:18" ht="17.25" customHeight="1" thickTop="1" x14ac:dyDescent="0.25">
      <c r="B2" s="5"/>
      <c r="C2" s="6"/>
      <c r="D2" s="7"/>
      <c r="E2" s="8"/>
      <c r="F2" s="9"/>
      <c r="G2" s="9"/>
      <c r="H2" s="10"/>
      <c r="I2" s="9"/>
      <c r="J2" s="1"/>
    </row>
    <row r="3" spans="2:18" ht="27.75" x14ac:dyDescent="0.2">
      <c r="B3" s="68" t="s">
        <v>170</v>
      </c>
    </row>
    <row r="4" spans="2:18" ht="27.75" x14ac:dyDescent="0.2">
      <c r="B4" s="68"/>
    </row>
    <row r="5" spans="2:18" ht="32.1" customHeight="1" thickBot="1" x14ac:dyDescent="0.25">
      <c r="B5" s="260" t="s">
        <v>118</v>
      </c>
      <c r="C5" s="260"/>
      <c r="D5" s="260"/>
      <c r="E5" s="260"/>
      <c r="F5" s="260"/>
      <c r="G5" s="260"/>
      <c r="H5" s="260"/>
      <c r="I5" s="260"/>
      <c r="J5" s="298"/>
      <c r="K5" s="298"/>
      <c r="L5" s="298"/>
      <c r="M5" s="298"/>
      <c r="N5" s="298"/>
      <c r="O5" s="298"/>
      <c r="P5" s="298"/>
      <c r="Q5" s="298"/>
      <c r="R5" s="298"/>
    </row>
    <row r="6" spans="2:18" ht="25.35" customHeight="1" thickBot="1" x14ac:dyDescent="0.25">
      <c r="B6" s="297" t="s">
        <v>89</v>
      </c>
      <c r="C6" s="297"/>
      <c r="D6" s="297"/>
      <c r="E6" s="297"/>
      <c r="F6" s="297"/>
      <c r="G6" s="297"/>
      <c r="H6" s="297"/>
      <c r="I6" s="297"/>
      <c r="J6" s="299" t="s">
        <v>287</v>
      </c>
      <c r="K6" s="299"/>
      <c r="L6" s="299"/>
      <c r="M6" s="299"/>
      <c r="N6" s="299"/>
      <c r="O6" s="299"/>
      <c r="P6" s="299"/>
      <c r="Q6" s="299"/>
      <c r="R6" s="299"/>
    </row>
    <row r="7" spans="2:18" ht="25.35" customHeight="1" x14ac:dyDescent="0.2">
      <c r="B7" s="224"/>
      <c r="C7" s="224"/>
      <c r="D7" s="224"/>
      <c r="E7" s="224"/>
      <c r="F7" s="224"/>
      <c r="G7" s="224"/>
      <c r="H7" s="224"/>
      <c r="I7" s="224"/>
      <c r="J7" s="225"/>
      <c r="K7" s="225"/>
      <c r="L7" s="225"/>
      <c r="M7" s="225"/>
      <c r="N7" s="225"/>
      <c r="O7" s="225"/>
      <c r="P7" s="225"/>
      <c r="Q7" s="225"/>
      <c r="R7" s="225"/>
    </row>
    <row r="8" spans="2:18" ht="25.35" customHeight="1" x14ac:dyDescent="0.25">
      <c r="B8" s="450" t="s">
        <v>188</v>
      </c>
      <c r="C8" s="451"/>
      <c r="D8" s="451"/>
      <c r="E8" s="451"/>
      <c r="F8" s="451"/>
      <c r="G8" s="451"/>
      <c r="H8" s="451"/>
      <c r="I8" s="451"/>
      <c r="J8" s="451"/>
      <c r="K8" s="452"/>
      <c r="L8" s="451"/>
      <c r="M8" s="451"/>
      <c r="N8" s="451"/>
      <c r="O8" s="451"/>
      <c r="P8" s="451"/>
      <c r="Q8" s="451"/>
      <c r="R8" s="451"/>
    </row>
    <row r="9" spans="2:18" ht="39" customHeight="1" x14ac:dyDescent="0.25">
      <c r="B9" s="453" t="s">
        <v>224</v>
      </c>
      <c r="C9" s="454"/>
      <c r="D9" s="454"/>
      <c r="E9" s="454"/>
      <c r="F9" s="454"/>
      <c r="G9" s="454"/>
      <c r="H9" s="454"/>
      <c r="I9" s="454"/>
      <c r="J9" s="451"/>
      <c r="K9" s="455" t="s">
        <v>189</v>
      </c>
      <c r="L9" s="456"/>
      <c r="M9" s="456"/>
      <c r="N9" s="456"/>
      <c r="O9" s="456"/>
      <c r="P9" s="456"/>
      <c r="Q9" s="456"/>
      <c r="R9" s="456"/>
    </row>
    <row r="10" spans="2:18" ht="25.35" customHeight="1" x14ac:dyDescent="0.25">
      <c r="B10" s="450" t="s">
        <v>190</v>
      </c>
      <c r="C10" s="451"/>
      <c r="D10" s="451"/>
      <c r="E10" s="451"/>
      <c r="F10" s="451"/>
      <c r="G10" s="451"/>
      <c r="H10" s="451"/>
      <c r="I10" s="451"/>
      <c r="J10" s="451"/>
      <c r="K10" s="452"/>
      <c r="L10" s="451"/>
      <c r="M10" s="451"/>
      <c r="N10" s="451"/>
      <c r="O10" s="451"/>
      <c r="P10" s="451"/>
      <c r="Q10" s="451"/>
      <c r="R10" s="451"/>
    </row>
    <row r="11" spans="2:18" ht="25.35" customHeight="1" x14ac:dyDescent="0.25">
      <c r="B11" s="453" t="s">
        <v>225</v>
      </c>
      <c r="C11" s="457"/>
      <c r="D11" s="457"/>
      <c r="E11" s="457"/>
      <c r="F11" s="457"/>
      <c r="G11" s="457"/>
      <c r="H11" s="457"/>
      <c r="I11" s="457"/>
      <c r="J11" s="458"/>
      <c r="K11" s="455" t="s">
        <v>191</v>
      </c>
      <c r="L11" s="459"/>
      <c r="M11" s="459"/>
      <c r="N11" s="459"/>
      <c r="O11" s="459"/>
      <c r="P11" s="459"/>
      <c r="Q11" s="459"/>
      <c r="R11" s="459"/>
    </row>
    <row r="12" spans="2:18" ht="25.35" customHeight="1" x14ac:dyDescent="0.25">
      <c r="B12" s="450" t="s">
        <v>192</v>
      </c>
      <c r="C12" s="451"/>
      <c r="D12" s="451"/>
      <c r="E12" s="451"/>
      <c r="F12" s="451"/>
      <c r="G12" s="451"/>
      <c r="H12" s="451"/>
      <c r="I12" s="451"/>
      <c r="J12" s="451"/>
      <c r="K12" s="452"/>
      <c r="L12" s="451"/>
      <c r="M12" s="451"/>
      <c r="N12" s="451"/>
      <c r="O12" s="451"/>
      <c r="P12" s="451"/>
      <c r="Q12" s="451"/>
      <c r="R12" s="451"/>
    </row>
    <row r="13" spans="2:18" ht="25.35" customHeight="1" x14ac:dyDescent="0.25">
      <c r="B13" s="453">
        <v>0</v>
      </c>
      <c r="C13" s="457"/>
      <c r="D13" s="457"/>
      <c r="E13" s="457"/>
      <c r="F13" s="457"/>
      <c r="G13" s="457"/>
      <c r="H13" s="457"/>
      <c r="I13" s="457"/>
      <c r="J13" s="458"/>
      <c r="K13" s="455" t="s">
        <v>193</v>
      </c>
      <c r="L13" s="459"/>
      <c r="M13" s="459"/>
      <c r="N13" s="459"/>
      <c r="O13" s="459"/>
      <c r="P13" s="459"/>
      <c r="Q13" s="459"/>
      <c r="R13" s="459"/>
    </row>
    <row r="14" spans="2:18" ht="25.35" customHeight="1" x14ac:dyDescent="0.2">
      <c r="B14" s="224"/>
      <c r="C14" s="224"/>
      <c r="D14" s="224"/>
      <c r="E14" s="224"/>
      <c r="F14" s="224"/>
      <c r="G14" s="224"/>
      <c r="H14" s="224"/>
      <c r="I14" s="224"/>
      <c r="J14" s="225"/>
      <c r="K14" s="225"/>
      <c r="L14" s="225"/>
      <c r="M14" s="225"/>
      <c r="N14" s="225"/>
      <c r="O14" s="225"/>
      <c r="P14" s="225"/>
      <c r="Q14" s="225"/>
      <c r="R14" s="225"/>
    </row>
    <row r="15" spans="2:18" ht="28.5" thickBot="1" x14ac:dyDescent="0.25">
      <c r="B15" s="68"/>
    </row>
    <row r="16" spans="2:18" ht="27.75" customHeight="1" x14ac:dyDescent="0.2">
      <c r="B16" s="423" t="s">
        <v>125</v>
      </c>
      <c r="C16" s="424"/>
      <c r="D16" s="424"/>
      <c r="E16" s="424"/>
      <c r="F16" s="424"/>
      <c r="G16" s="424"/>
      <c r="H16" s="424"/>
      <c r="I16" s="424"/>
      <c r="J16" s="424"/>
      <c r="K16" s="424"/>
      <c r="L16" s="424"/>
      <c r="M16" s="424"/>
      <c r="N16" s="424"/>
      <c r="O16" s="424"/>
      <c r="P16" s="424"/>
      <c r="Q16" s="424"/>
      <c r="R16" s="425"/>
    </row>
    <row r="17" spans="2:24" ht="27.75" customHeight="1" x14ac:dyDescent="0.2">
      <c r="B17" s="426"/>
      <c r="C17" s="427"/>
      <c r="D17" s="427"/>
      <c r="E17" s="427"/>
      <c r="F17" s="427"/>
      <c r="G17" s="427"/>
      <c r="H17" s="427"/>
      <c r="I17" s="427"/>
      <c r="J17" s="427"/>
      <c r="K17" s="427"/>
      <c r="L17" s="427"/>
      <c r="M17" s="427"/>
      <c r="N17" s="427"/>
      <c r="O17" s="427"/>
      <c r="P17" s="427"/>
      <c r="Q17" s="427"/>
      <c r="R17" s="428"/>
    </row>
    <row r="18" spans="2:24" ht="15" customHeight="1" x14ac:dyDescent="0.2">
      <c r="B18" s="429" t="s">
        <v>119</v>
      </c>
      <c r="C18" s="430"/>
      <c r="D18" s="430"/>
      <c r="E18" s="430"/>
      <c r="F18" s="430"/>
      <c r="G18" s="430"/>
      <c r="H18" s="430"/>
      <c r="I18" s="430"/>
      <c r="J18" s="430"/>
      <c r="K18" s="430"/>
      <c r="L18" s="430"/>
      <c r="M18" s="430"/>
      <c r="N18" s="430"/>
      <c r="O18" s="430"/>
      <c r="P18" s="430"/>
      <c r="Q18" s="430"/>
      <c r="R18" s="431"/>
    </row>
    <row r="19" spans="2:24" ht="15" customHeight="1" x14ac:dyDescent="0.2">
      <c r="B19" s="429" t="s">
        <v>120</v>
      </c>
      <c r="C19" s="430"/>
      <c r="D19" s="430"/>
      <c r="E19" s="430"/>
      <c r="F19" s="430"/>
      <c r="G19" s="430"/>
      <c r="H19" s="430"/>
      <c r="I19" s="430"/>
      <c r="J19" s="430"/>
      <c r="K19" s="430"/>
      <c r="L19" s="430"/>
      <c r="M19" s="430"/>
      <c r="N19" s="430"/>
      <c r="O19" s="430"/>
      <c r="P19" s="430"/>
      <c r="Q19" s="430"/>
      <c r="R19" s="431"/>
    </row>
    <row r="20" spans="2:24" ht="15" thickBot="1" x14ac:dyDescent="0.25">
      <c r="B20" s="482"/>
      <c r="C20" s="483"/>
      <c r="D20" s="483"/>
      <c r="E20" s="483"/>
      <c r="F20" s="483"/>
      <c r="G20" s="483"/>
      <c r="H20" s="483"/>
      <c r="I20" s="483"/>
      <c r="J20" s="483"/>
      <c r="K20" s="483"/>
      <c r="L20" s="483"/>
      <c r="M20" s="483"/>
      <c r="N20" s="483"/>
      <c r="O20" s="483"/>
      <c r="P20" s="483"/>
      <c r="Q20" s="483"/>
      <c r="R20" s="484"/>
    </row>
    <row r="21" spans="2:24" ht="15" thickBot="1" x14ac:dyDescent="0.25">
      <c r="B21" s="13"/>
      <c r="C21" s="13"/>
      <c r="D21" s="13"/>
      <c r="E21" s="13"/>
      <c r="F21" s="13"/>
      <c r="G21" s="13"/>
      <c r="H21" s="13"/>
      <c r="I21" s="13"/>
      <c r="J21" s="13"/>
      <c r="K21" s="13"/>
      <c r="L21" s="13"/>
      <c r="M21" s="13"/>
    </row>
    <row r="22" spans="2:24" ht="15" customHeight="1" x14ac:dyDescent="0.2">
      <c r="B22" s="485" t="s">
        <v>90</v>
      </c>
      <c r="C22" s="486"/>
      <c r="D22" s="486"/>
      <c r="E22" s="486"/>
      <c r="F22" s="486"/>
      <c r="G22" s="486"/>
      <c r="H22" s="486"/>
      <c r="I22" s="486"/>
      <c r="J22" s="487"/>
      <c r="K22" s="491" t="s">
        <v>93</v>
      </c>
      <c r="L22" s="492"/>
      <c r="M22" s="492"/>
      <c r="N22" s="492"/>
      <c r="O22" s="492"/>
      <c r="P22" s="492"/>
      <c r="Q22" s="492"/>
      <c r="R22" s="493"/>
      <c r="S22" s="69"/>
      <c r="T22" s="69"/>
      <c r="U22" s="69"/>
      <c r="V22" s="69"/>
      <c r="W22" s="69"/>
      <c r="X22" s="69"/>
    </row>
    <row r="23" spans="2:24" ht="15" customHeight="1" x14ac:dyDescent="0.2">
      <c r="B23" s="345"/>
      <c r="C23" s="301"/>
      <c r="D23" s="301"/>
      <c r="E23" s="301"/>
      <c r="F23" s="301"/>
      <c r="G23" s="301"/>
      <c r="H23" s="301"/>
      <c r="I23" s="301"/>
      <c r="J23" s="302"/>
      <c r="K23" s="494"/>
      <c r="L23" s="495"/>
      <c r="M23" s="495"/>
      <c r="N23" s="495"/>
      <c r="O23" s="495"/>
      <c r="P23" s="495"/>
      <c r="Q23" s="495"/>
      <c r="R23" s="496"/>
      <c r="S23" s="69"/>
      <c r="T23" s="69"/>
      <c r="U23" s="69"/>
      <c r="V23" s="69"/>
      <c r="W23" s="69"/>
      <c r="X23" s="69"/>
    </row>
    <row r="24" spans="2:24" ht="15" customHeight="1" thickBot="1" x14ac:dyDescent="0.25">
      <c r="B24" s="488"/>
      <c r="C24" s="489"/>
      <c r="D24" s="489"/>
      <c r="E24" s="489"/>
      <c r="F24" s="489"/>
      <c r="G24" s="489"/>
      <c r="H24" s="489"/>
      <c r="I24" s="489"/>
      <c r="J24" s="490"/>
      <c r="K24" s="497"/>
      <c r="L24" s="498"/>
      <c r="M24" s="498"/>
      <c r="N24" s="498"/>
      <c r="O24" s="498"/>
      <c r="P24" s="498"/>
      <c r="Q24" s="498"/>
      <c r="R24" s="499"/>
      <c r="S24" s="69"/>
      <c r="T24" s="69"/>
      <c r="U24" s="69"/>
      <c r="V24" s="69"/>
      <c r="W24" s="69"/>
      <c r="X24" s="69"/>
    </row>
    <row r="25" spans="2:24" ht="30" customHeight="1" thickBot="1" x14ac:dyDescent="0.25">
      <c r="B25" s="500" t="s">
        <v>121</v>
      </c>
      <c r="C25" s="501"/>
      <c r="D25" s="501"/>
      <c r="E25" s="501"/>
      <c r="F25" s="501"/>
      <c r="G25" s="501"/>
      <c r="H25" s="501"/>
      <c r="I25" s="501"/>
      <c r="J25" s="502"/>
      <c r="K25" s="503"/>
      <c r="L25" s="504"/>
      <c r="M25" s="504"/>
      <c r="N25" s="504"/>
      <c r="O25" s="504"/>
      <c r="P25" s="504"/>
      <c r="Q25" s="504"/>
      <c r="R25" s="505"/>
    </row>
    <row r="26" spans="2:24" ht="83.25" customHeight="1" x14ac:dyDescent="0.2">
      <c r="B26" s="285" t="s">
        <v>279</v>
      </c>
      <c r="C26" s="285"/>
      <c r="D26" s="285"/>
      <c r="E26" s="285"/>
      <c r="F26" s="285"/>
      <c r="G26" s="285"/>
      <c r="H26" s="285"/>
      <c r="I26" s="285"/>
      <c r="J26" s="286"/>
      <c r="K26" s="353" t="s">
        <v>182</v>
      </c>
      <c r="L26" s="386"/>
      <c r="M26" s="386"/>
      <c r="N26" s="386"/>
      <c r="O26" s="386"/>
      <c r="P26" s="386"/>
      <c r="Q26" s="386"/>
      <c r="R26" s="387"/>
    </row>
    <row r="27" spans="2:24" ht="78.75" customHeight="1" x14ac:dyDescent="0.2">
      <c r="B27" s="269"/>
      <c r="C27" s="269"/>
      <c r="D27" s="269"/>
      <c r="E27" s="269"/>
      <c r="F27" s="269"/>
      <c r="G27" s="269"/>
      <c r="H27" s="269"/>
      <c r="I27" s="269"/>
      <c r="J27" s="287"/>
      <c r="K27" s="388"/>
      <c r="L27" s="389"/>
      <c r="M27" s="389"/>
      <c r="N27" s="389"/>
      <c r="O27" s="389"/>
      <c r="P27" s="389"/>
      <c r="Q27" s="389"/>
      <c r="R27" s="390"/>
    </row>
    <row r="28" spans="2:24" ht="62.25" customHeight="1" x14ac:dyDescent="0.2">
      <c r="B28" s="269"/>
      <c r="C28" s="269"/>
      <c r="D28" s="269"/>
      <c r="E28" s="269"/>
      <c r="F28" s="269"/>
      <c r="G28" s="269"/>
      <c r="H28" s="269"/>
      <c r="I28" s="269"/>
      <c r="J28" s="287"/>
      <c r="K28" s="388"/>
      <c r="L28" s="389"/>
      <c r="M28" s="389"/>
      <c r="N28" s="389"/>
      <c r="O28" s="389"/>
      <c r="P28" s="389"/>
      <c r="Q28" s="389"/>
      <c r="R28" s="390"/>
    </row>
    <row r="29" spans="2:24" ht="41.25" customHeight="1" x14ac:dyDescent="0.2">
      <c r="B29" s="269"/>
      <c r="C29" s="269"/>
      <c r="D29" s="269"/>
      <c r="E29" s="269"/>
      <c r="F29" s="269"/>
      <c r="G29" s="269"/>
      <c r="H29" s="269"/>
      <c r="I29" s="269"/>
      <c r="J29" s="287"/>
      <c r="K29" s="388"/>
      <c r="L29" s="389"/>
      <c r="M29" s="389"/>
      <c r="N29" s="389"/>
      <c r="O29" s="389"/>
      <c r="P29" s="389"/>
      <c r="Q29" s="389"/>
      <c r="R29" s="390"/>
    </row>
    <row r="30" spans="2:24" ht="50.25" customHeight="1" x14ac:dyDescent="0.2">
      <c r="B30" s="269"/>
      <c r="C30" s="269"/>
      <c r="D30" s="269"/>
      <c r="E30" s="269"/>
      <c r="F30" s="269"/>
      <c r="G30" s="269"/>
      <c r="H30" s="269"/>
      <c r="I30" s="269"/>
      <c r="J30" s="287"/>
      <c r="K30" s="388"/>
      <c r="L30" s="389"/>
      <c r="M30" s="389"/>
      <c r="N30" s="389"/>
      <c r="O30" s="389"/>
      <c r="P30" s="389"/>
      <c r="Q30" s="389"/>
      <c r="R30" s="390"/>
    </row>
    <row r="31" spans="2:24" ht="15" hidden="1" customHeight="1" x14ac:dyDescent="0.2">
      <c r="B31" s="213"/>
      <c r="C31" s="214"/>
      <c r="D31" s="214"/>
      <c r="E31" s="214"/>
      <c r="F31" s="214"/>
      <c r="G31" s="214"/>
      <c r="H31" s="214"/>
      <c r="I31" s="214"/>
      <c r="J31" s="215"/>
      <c r="K31" s="388"/>
      <c r="L31" s="389"/>
      <c r="M31" s="389"/>
      <c r="N31" s="389"/>
      <c r="O31" s="389"/>
      <c r="P31" s="389"/>
      <c r="Q31" s="389"/>
      <c r="R31" s="390"/>
    </row>
    <row r="32" spans="2:24" ht="15" hidden="1" customHeight="1" x14ac:dyDescent="0.2">
      <c r="B32" s="213"/>
      <c r="C32" s="214"/>
      <c r="D32" s="214"/>
      <c r="E32" s="214"/>
      <c r="F32" s="214"/>
      <c r="G32" s="214"/>
      <c r="H32" s="214"/>
      <c r="I32" s="214"/>
      <c r="J32" s="215"/>
      <c r="K32" s="388"/>
      <c r="L32" s="389"/>
      <c r="M32" s="389"/>
      <c r="N32" s="389"/>
      <c r="O32" s="389"/>
      <c r="P32" s="389"/>
      <c r="Q32" s="389"/>
      <c r="R32" s="390"/>
    </row>
    <row r="33" spans="2:18" ht="15" hidden="1" customHeight="1" x14ac:dyDescent="0.2">
      <c r="B33" s="213"/>
      <c r="C33" s="214"/>
      <c r="D33" s="214"/>
      <c r="E33" s="214"/>
      <c r="F33" s="214"/>
      <c r="G33" s="214"/>
      <c r="H33" s="214"/>
      <c r="I33" s="214"/>
      <c r="J33" s="215"/>
      <c r="K33" s="388"/>
      <c r="L33" s="389"/>
      <c r="M33" s="389"/>
      <c r="N33" s="389"/>
      <c r="O33" s="389"/>
      <c r="P33" s="389"/>
      <c r="Q33" s="389"/>
      <c r="R33" s="390"/>
    </row>
    <row r="34" spans="2:18" ht="15" hidden="1" customHeight="1" x14ac:dyDescent="0.2">
      <c r="B34" s="213"/>
      <c r="C34" s="214"/>
      <c r="D34" s="214"/>
      <c r="E34" s="214"/>
      <c r="F34" s="214"/>
      <c r="G34" s="214"/>
      <c r="H34" s="214"/>
      <c r="I34" s="214"/>
      <c r="J34" s="215"/>
      <c r="K34" s="388"/>
      <c r="L34" s="389"/>
      <c r="M34" s="389"/>
      <c r="N34" s="389"/>
      <c r="O34" s="389"/>
      <c r="P34" s="389"/>
      <c r="Q34" s="389"/>
      <c r="R34" s="390"/>
    </row>
    <row r="35" spans="2:18" ht="15" hidden="1" customHeight="1" x14ac:dyDescent="0.2">
      <c r="B35" s="213"/>
      <c r="C35" s="214"/>
      <c r="D35" s="214"/>
      <c r="E35" s="214"/>
      <c r="F35" s="214"/>
      <c r="G35" s="214"/>
      <c r="H35" s="214"/>
      <c r="I35" s="214"/>
      <c r="J35" s="215"/>
      <c r="K35" s="388"/>
      <c r="L35" s="389"/>
      <c r="M35" s="389"/>
      <c r="N35" s="389"/>
      <c r="O35" s="389"/>
      <c r="P35" s="389"/>
      <c r="Q35" s="389"/>
      <c r="R35" s="390"/>
    </row>
    <row r="36" spans="2:18" ht="15" hidden="1" customHeight="1" x14ac:dyDescent="0.2">
      <c r="B36" s="213"/>
      <c r="C36" s="214"/>
      <c r="D36" s="214"/>
      <c r="E36" s="214"/>
      <c r="F36" s="214"/>
      <c r="G36" s="214"/>
      <c r="H36" s="214"/>
      <c r="I36" s="214"/>
      <c r="J36" s="215"/>
      <c r="K36" s="388"/>
      <c r="L36" s="389"/>
      <c r="M36" s="389"/>
      <c r="N36" s="389"/>
      <c r="O36" s="389"/>
      <c r="P36" s="389"/>
      <c r="Q36" s="389"/>
      <c r="R36" s="390"/>
    </row>
    <row r="37" spans="2:18" ht="15" hidden="1" customHeight="1" x14ac:dyDescent="0.2">
      <c r="B37" s="213"/>
      <c r="C37" s="214"/>
      <c r="D37" s="214"/>
      <c r="E37" s="214"/>
      <c r="F37" s="214"/>
      <c r="G37" s="214"/>
      <c r="H37" s="214"/>
      <c r="I37" s="214"/>
      <c r="J37" s="215"/>
      <c r="K37" s="388"/>
      <c r="L37" s="389"/>
      <c r="M37" s="389"/>
      <c r="N37" s="389"/>
      <c r="O37" s="389"/>
      <c r="P37" s="389"/>
      <c r="Q37" s="389"/>
      <c r="R37" s="390"/>
    </row>
    <row r="38" spans="2:18" ht="15" hidden="1" customHeight="1" x14ac:dyDescent="0.2">
      <c r="B38" s="213"/>
      <c r="C38" s="214"/>
      <c r="D38" s="214"/>
      <c r="E38" s="214"/>
      <c r="F38" s="214"/>
      <c r="G38" s="214"/>
      <c r="H38" s="214"/>
      <c r="I38" s="214"/>
      <c r="J38" s="215"/>
      <c r="K38" s="388"/>
      <c r="L38" s="389"/>
      <c r="M38" s="389"/>
      <c r="N38" s="389"/>
      <c r="O38" s="389"/>
      <c r="P38" s="389"/>
      <c r="Q38" s="389"/>
      <c r="R38" s="390"/>
    </row>
    <row r="39" spans="2:18" ht="15" hidden="1" customHeight="1" x14ac:dyDescent="0.2">
      <c r="B39" s="213"/>
      <c r="C39" s="214"/>
      <c r="D39" s="214"/>
      <c r="E39" s="214"/>
      <c r="F39" s="214"/>
      <c r="G39" s="214"/>
      <c r="H39" s="214"/>
      <c r="I39" s="214"/>
      <c r="J39" s="215"/>
      <c r="K39" s="388"/>
      <c r="L39" s="389"/>
      <c r="M39" s="389"/>
      <c r="N39" s="389"/>
      <c r="O39" s="389"/>
      <c r="P39" s="389"/>
      <c r="Q39" s="389"/>
      <c r="R39" s="390"/>
    </row>
    <row r="40" spans="2:18" ht="15" hidden="1" customHeight="1" x14ac:dyDescent="0.2">
      <c r="B40" s="213"/>
      <c r="C40" s="214"/>
      <c r="D40" s="214"/>
      <c r="E40" s="214"/>
      <c r="F40" s="214"/>
      <c r="G40" s="214"/>
      <c r="H40" s="214"/>
      <c r="I40" s="214"/>
      <c r="J40" s="215"/>
      <c r="K40" s="388"/>
      <c r="L40" s="389"/>
      <c r="M40" s="389"/>
      <c r="N40" s="389"/>
      <c r="O40" s="389"/>
      <c r="P40" s="389"/>
      <c r="Q40" s="389"/>
      <c r="R40" s="390"/>
    </row>
    <row r="41" spans="2:18" ht="15" hidden="1" customHeight="1" x14ac:dyDescent="0.2">
      <c r="B41" s="213"/>
      <c r="C41" s="214"/>
      <c r="D41" s="214"/>
      <c r="E41" s="214"/>
      <c r="F41" s="214"/>
      <c r="G41" s="214"/>
      <c r="H41" s="214"/>
      <c r="I41" s="214"/>
      <c r="J41" s="215"/>
      <c r="K41" s="388"/>
      <c r="L41" s="389"/>
      <c r="M41" s="389"/>
      <c r="N41" s="389"/>
      <c r="O41" s="389"/>
      <c r="P41" s="389"/>
      <c r="Q41" s="389"/>
      <c r="R41" s="390"/>
    </row>
    <row r="42" spans="2:18" ht="15" hidden="1" customHeight="1" x14ac:dyDescent="0.2">
      <c r="B42" s="213"/>
      <c r="C42" s="214"/>
      <c r="D42" s="214"/>
      <c r="E42" s="214"/>
      <c r="F42" s="214"/>
      <c r="G42" s="214"/>
      <c r="H42" s="214"/>
      <c r="I42" s="214"/>
      <c r="J42" s="215"/>
      <c r="K42" s="388"/>
      <c r="L42" s="389"/>
      <c r="M42" s="389"/>
      <c r="N42" s="389"/>
      <c r="O42" s="389"/>
      <c r="P42" s="389"/>
      <c r="Q42" s="389"/>
      <c r="R42" s="390"/>
    </row>
    <row r="43" spans="2:18" ht="5.25" customHeight="1" thickBot="1" x14ac:dyDescent="0.25">
      <c r="B43" s="213"/>
      <c r="C43" s="214"/>
      <c r="D43" s="214"/>
      <c r="E43" s="214"/>
      <c r="F43" s="214"/>
      <c r="G43" s="214"/>
      <c r="H43" s="214"/>
      <c r="I43" s="214"/>
      <c r="J43" s="215"/>
      <c r="K43" s="388"/>
      <c r="L43" s="389"/>
      <c r="M43" s="389"/>
      <c r="N43" s="389"/>
      <c r="O43" s="389"/>
      <c r="P43" s="389"/>
      <c r="Q43" s="389"/>
      <c r="R43" s="390"/>
    </row>
    <row r="44" spans="2:18" ht="43.5" hidden="1" customHeight="1" thickBot="1" x14ac:dyDescent="0.25">
      <c r="B44" s="216"/>
      <c r="C44" s="217"/>
      <c r="D44" s="217"/>
      <c r="E44" s="217"/>
      <c r="F44" s="217"/>
      <c r="G44" s="217"/>
      <c r="H44" s="217"/>
      <c r="I44" s="217"/>
      <c r="J44" s="218"/>
      <c r="K44" s="391"/>
      <c r="L44" s="392"/>
      <c r="M44" s="392"/>
      <c r="N44" s="392"/>
      <c r="O44" s="392"/>
      <c r="P44" s="392"/>
      <c r="Q44" s="392"/>
      <c r="R44" s="393"/>
    </row>
    <row r="45" spans="2:18" x14ac:dyDescent="0.2">
      <c r="B45" s="460" t="s">
        <v>94</v>
      </c>
      <c r="C45" s="461"/>
      <c r="D45" s="461"/>
      <c r="E45" s="461"/>
      <c r="F45" s="461"/>
      <c r="G45" s="461"/>
      <c r="H45" s="461"/>
      <c r="I45" s="461"/>
      <c r="J45" s="462"/>
      <c r="K45" s="466"/>
      <c r="L45" s="467"/>
      <c r="M45" s="467"/>
      <c r="N45" s="467"/>
      <c r="O45" s="467"/>
      <c r="P45" s="467"/>
      <c r="Q45" s="467"/>
      <c r="R45" s="468"/>
    </row>
    <row r="46" spans="2:18" x14ac:dyDescent="0.2">
      <c r="B46" s="463"/>
      <c r="C46" s="464"/>
      <c r="D46" s="464"/>
      <c r="E46" s="464"/>
      <c r="F46" s="464"/>
      <c r="G46" s="464"/>
      <c r="H46" s="464"/>
      <c r="I46" s="464"/>
      <c r="J46" s="465"/>
      <c r="K46" s="469"/>
      <c r="L46" s="470"/>
      <c r="M46" s="470"/>
      <c r="N46" s="470"/>
      <c r="O46" s="470"/>
      <c r="P46" s="470"/>
      <c r="Q46" s="470"/>
      <c r="R46" s="471"/>
    </row>
    <row r="47" spans="2:18" ht="30" customHeight="1" thickBot="1" x14ac:dyDescent="0.25">
      <c r="B47" s="472" t="s">
        <v>95</v>
      </c>
      <c r="C47" s="473"/>
      <c r="D47" s="473"/>
      <c r="E47" s="473"/>
      <c r="F47" s="473"/>
      <c r="G47" s="473"/>
      <c r="H47" s="473"/>
      <c r="I47" s="473"/>
      <c r="J47" s="474"/>
      <c r="K47" s="475"/>
      <c r="L47" s="476"/>
      <c r="M47" s="476"/>
      <c r="N47" s="476"/>
      <c r="O47" s="476"/>
      <c r="P47" s="476"/>
      <c r="Q47" s="476"/>
      <c r="R47" s="477"/>
    </row>
    <row r="48" spans="2:18" ht="20.100000000000001" customHeight="1" x14ac:dyDescent="0.2">
      <c r="B48" s="478" t="s">
        <v>237</v>
      </c>
      <c r="C48" s="478"/>
      <c r="D48" s="478"/>
      <c r="E48" s="478"/>
      <c r="F48" s="478"/>
      <c r="G48" s="478"/>
      <c r="H48" s="478"/>
      <c r="I48" s="478"/>
      <c r="J48" s="479"/>
      <c r="K48" s="353" t="s">
        <v>122</v>
      </c>
      <c r="L48" s="386"/>
      <c r="M48" s="386"/>
      <c r="N48" s="386"/>
      <c r="O48" s="386"/>
      <c r="P48" s="386"/>
      <c r="Q48" s="386"/>
      <c r="R48" s="387"/>
    </row>
    <row r="49" spans="2:18" ht="20.100000000000001" customHeight="1" x14ac:dyDescent="0.2">
      <c r="B49" s="480" t="s">
        <v>238</v>
      </c>
      <c r="C49" s="480"/>
      <c r="D49" s="480"/>
      <c r="E49" s="480"/>
      <c r="F49" s="480"/>
      <c r="G49" s="480"/>
      <c r="H49" s="480"/>
      <c r="I49" s="480"/>
      <c r="J49" s="481"/>
      <c r="K49" s="388"/>
      <c r="L49" s="389"/>
      <c r="M49" s="389"/>
      <c r="N49" s="389"/>
      <c r="O49" s="389"/>
      <c r="P49" s="389"/>
      <c r="Q49" s="389"/>
      <c r="R49" s="390"/>
    </row>
    <row r="50" spans="2:18" ht="20.100000000000001" customHeight="1" x14ac:dyDescent="0.2">
      <c r="B50" s="480" t="s">
        <v>239</v>
      </c>
      <c r="C50" s="480"/>
      <c r="D50" s="480"/>
      <c r="E50" s="480"/>
      <c r="F50" s="480"/>
      <c r="G50" s="480"/>
      <c r="H50" s="480"/>
      <c r="I50" s="480"/>
      <c r="J50" s="481"/>
      <c r="K50" s="388"/>
      <c r="L50" s="389"/>
      <c r="M50" s="389"/>
      <c r="N50" s="389"/>
      <c r="O50" s="389"/>
      <c r="P50" s="389"/>
      <c r="Q50" s="389"/>
      <c r="R50" s="390"/>
    </row>
    <row r="51" spans="2:18" ht="20.100000000000001" customHeight="1" x14ac:dyDescent="0.2">
      <c r="B51" s="367" t="s">
        <v>240</v>
      </c>
      <c r="C51" s="367"/>
      <c r="D51" s="367"/>
      <c r="E51" s="367"/>
      <c r="F51" s="367"/>
      <c r="G51" s="367"/>
      <c r="H51" s="367"/>
      <c r="I51" s="367"/>
      <c r="J51" s="368"/>
      <c r="K51" s="388"/>
      <c r="L51" s="389"/>
      <c r="M51" s="389"/>
      <c r="N51" s="389"/>
      <c r="O51" s="389"/>
      <c r="P51" s="389"/>
      <c r="Q51" s="389"/>
      <c r="R51" s="390"/>
    </row>
    <row r="52" spans="2:18" ht="19.5" customHeight="1" x14ac:dyDescent="0.2">
      <c r="B52" s="269"/>
      <c r="C52" s="269"/>
      <c r="D52" s="269"/>
      <c r="E52" s="269"/>
      <c r="F52" s="269"/>
      <c r="G52" s="269"/>
      <c r="H52" s="269"/>
      <c r="I52" s="269"/>
      <c r="J52" s="287"/>
      <c r="K52" s="388"/>
      <c r="L52" s="389"/>
      <c r="M52" s="389"/>
      <c r="N52" s="389"/>
      <c r="O52" s="389"/>
      <c r="P52" s="389"/>
      <c r="Q52" s="389"/>
      <c r="R52" s="390"/>
    </row>
    <row r="53" spans="2:18" ht="20.100000000000001" customHeight="1" x14ac:dyDescent="0.2">
      <c r="B53" s="506" t="s">
        <v>277</v>
      </c>
      <c r="C53" s="280"/>
      <c r="D53" s="280"/>
      <c r="E53" s="280"/>
      <c r="F53" s="280"/>
      <c r="G53" s="280"/>
      <c r="H53" s="280"/>
      <c r="I53" s="280"/>
      <c r="J53" s="507"/>
      <c r="K53" s="388"/>
      <c r="L53" s="389"/>
      <c r="M53" s="389"/>
      <c r="N53" s="389"/>
      <c r="O53" s="389"/>
      <c r="P53" s="389"/>
      <c r="Q53" s="389"/>
      <c r="R53" s="390"/>
    </row>
    <row r="54" spans="2:18" ht="20.100000000000001" customHeight="1" thickBot="1" x14ac:dyDescent="0.25">
      <c r="B54" s="508"/>
      <c r="C54" s="509"/>
      <c r="D54" s="509"/>
      <c r="E54" s="509"/>
      <c r="F54" s="509"/>
      <c r="G54" s="509"/>
      <c r="H54" s="509"/>
      <c r="I54" s="509"/>
      <c r="J54" s="510"/>
      <c r="K54" s="391"/>
      <c r="L54" s="392"/>
      <c r="M54" s="392"/>
      <c r="N54" s="392"/>
      <c r="O54" s="392"/>
      <c r="P54" s="392"/>
      <c r="Q54" s="392"/>
      <c r="R54" s="393"/>
    </row>
    <row r="55" spans="2:18" ht="30" customHeight="1" thickBot="1" x14ac:dyDescent="0.25">
      <c r="B55" s="394" t="s">
        <v>183</v>
      </c>
      <c r="C55" s="395"/>
      <c r="D55" s="395"/>
      <c r="E55" s="395"/>
      <c r="F55" s="395"/>
      <c r="G55" s="395"/>
      <c r="H55" s="395"/>
      <c r="I55" s="395"/>
      <c r="J55" s="396"/>
      <c r="K55" s="397"/>
      <c r="L55" s="398"/>
      <c r="M55" s="398"/>
      <c r="N55" s="398"/>
      <c r="O55" s="398"/>
      <c r="P55" s="398"/>
      <c r="Q55" s="398"/>
      <c r="R55" s="399"/>
    </row>
    <row r="56" spans="2:18" ht="30" customHeight="1" x14ac:dyDescent="0.2">
      <c r="B56" s="523" t="s">
        <v>278</v>
      </c>
      <c r="C56" s="523"/>
      <c r="D56" s="523"/>
      <c r="E56" s="523"/>
      <c r="F56" s="523"/>
      <c r="G56" s="523"/>
      <c r="H56" s="523"/>
      <c r="I56" s="523"/>
      <c r="J56" s="524"/>
      <c r="K56" s="353" t="s">
        <v>122</v>
      </c>
      <c r="L56" s="386"/>
      <c r="M56" s="386"/>
      <c r="N56" s="386"/>
      <c r="O56" s="386"/>
      <c r="P56" s="386"/>
      <c r="Q56" s="386"/>
      <c r="R56" s="387"/>
    </row>
    <row r="57" spans="2:18" ht="20.100000000000001" customHeight="1" x14ac:dyDescent="0.2">
      <c r="B57" s="506" t="s">
        <v>241</v>
      </c>
      <c r="C57" s="280"/>
      <c r="D57" s="280"/>
      <c r="E57" s="280"/>
      <c r="F57" s="280"/>
      <c r="G57" s="280"/>
      <c r="H57" s="280"/>
      <c r="I57" s="280"/>
      <c r="J57" s="507"/>
      <c r="K57" s="388"/>
      <c r="L57" s="389"/>
      <c r="M57" s="389"/>
      <c r="N57" s="389"/>
      <c r="O57" s="389"/>
      <c r="P57" s="389"/>
      <c r="Q57" s="389"/>
      <c r="R57" s="390"/>
    </row>
    <row r="58" spans="2:18" ht="20.100000000000001" customHeight="1" x14ac:dyDescent="0.2">
      <c r="B58" s="525"/>
      <c r="C58" s="280"/>
      <c r="D58" s="280"/>
      <c r="E58" s="280"/>
      <c r="F58" s="280"/>
      <c r="G58" s="280"/>
      <c r="H58" s="280"/>
      <c r="I58" s="280"/>
      <c r="J58" s="507"/>
      <c r="K58" s="388"/>
      <c r="L58" s="389"/>
      <c r="M58" s="389"/>
      <c r="N58" s="389"/>
      <c r="O58" s="389"/>
      <c r="P58" s="389"/>
      <c r="Q58" s="389"/>
      <c r="R58" s="390"/>
    </row>
    <row r="59" spans="2:18" ht="6" customHeight="1" x14ac:dyDescent="0.2">
      <c r="B59" s="213"/>
      <c r="C59" s="214"/>
      <c r="D59" s="214"/>
      <c r="E59" s="214"/>
      <c r="F59" s="214"/>
      <c r="G59" s="214"/>
      <c r="H59" s="214"/>
      <c r="I59" s="214"/>
      <c r="J59" s="215"/>
      <c r="K59" s="388"/>
      <c r="L59" s="389"/>
      <c r="M59" s="389"/>
      <c r="N59" s="389"/>
      <c r="O59" s="389"/>
      <c r="P59" s="389"/>
      <c r="Q59" s="389"/>
      <c r="R59" s="390"/>
    </row>
    <row r="60" spans="2:18" ht="2.25" customHeight="1" thickBot="1" x14ac:dyDescent="0.25">
      <c r="B60" s="213"/>
      <c r="C60" s="214"/>
      <c r="D60" s="214"/>
      <c r="E60" s="214"/>
      <c r="F60" s="214"/>
      <c r="G60" s="214"/>
      <c r="H60" s="214"/>
      <c r="I60" s="214"/>
      <c r="J60" s="215"/>
      <c r="K60" s="388"/>
      <c r="L60" s="389"/>
      <c r="M60" s="389"/>
      <c r="N60" s="389"/>
      <c r="O60" s="389"/>
      <c r="P60" s="389"/>
      <c r="Q60" s="389"/>
      <c r="R60" s="390"/>
    </row>
    <row r="61" spans="2:18" ht="17.25" hidden="1" customHeight="1" thickBot="1" x14ac:dyDescent="0.25">
      <c r="B61" s="213"/>
      <c r="C61" s="214"/>
      <c r="D61" s="214"/>
      <c r="E61" s="214"/>
      <c r="F61" s="214"/>
      <c r="G61" s="214"/>
      <c r="H61" s="214"/>
      <c r="I61" s="214"/>
      <c r="J61" s="215"/>
      <c r="K61" s="388"/>
      <c r="L61" s="389"/>
      <c r="M61" s="389"/>
      <c r="N61" s="389"/>
      <c r="O61" s="389"/>
      <c r="P61" s="389"/>
      <c r="Q61" s="389"/>
      <c r="R61" s="390"/>
    </row>
    <row r="62" spans="2:18" ht="19.5" hidden="1" customHeight="1" thickBot="1" x14ac:dyDescent="0.25">
      <c r="B62" s="216"/>
      <c r="C62" s="217"/>
      <c r="D62" s="217"/>
      <c r="E62" s="217"/>
      <c r="F62" s="217"/>
      <c r="G62" s="217"/>
      <c r="H62" s="217"/>
      <c r="I62" s="217"/>
      <c r="J62" s="218"/>
      <c r="K62" s="391"/>
      <c r="L62" s="392"/>
      <c r="M62" s="392"/>
      <c r="N62" s="392"/>
      <c r="O62" s="392"/>
      <c r="P62" s="392"/>
      <c r="Q62" s="392"/>
      <c r="R62" s="393"/>
    </row>
    <row r="63" spans="2:18" x14ac:dyDescent="0.2">
      <c r="B63" s="460" t="s">
        <v>96</v>
      </c>
      <c r="C63" s="461"/>
      <c r="D63" s="461"/>
      <c r="E63" s="461"/>
      <c r="F63" s="461"/>
      <c r="G63" s="461"/>
      <c r="H63" s="461"/>
      <c r="I63" s="461"/>
      <c r="J63" s="462"/>
      <c r="K63" s="466"/>
      <c r="L63" s="467"/>
      <c r="M63" s="467"/>
      <c r="N63" s="467"/>
      <c r="O63" s="467"/>
      <c r="P63" s="467"/>
      <c r="Q63" s="467"/>
      <c r="R63" s="468"/>
    </row>
    <row r="64" spans="2:18" x14ac:dyDescent="0.2">
      <c r="B64" s="463"/>
      <c r="C64" s="464"/>
      <c r="D64" s="464"/>
      <c r="E64" s="464"/>
      <c r="F64" s="464"/>
      <c r="G64" s="464"/>
      <c r="H64" s="464"/>
      <c r="I64" s="464"/>
      <c r="J64" s="465"/>
      <c r="K64" s="469"/>
      <c r="L64" s="470"/>
      <c r="M64" s="470"/>
      <c r="N64" s="470"/>
      <c r="O64" s="470"/>
      <c r="P64" s="470"/>
      <c r="Q64" s="470"/>
      <c r="R64" s="471"/>
    </row>
    <row r="65" spans="2:18" ht="30" customHeight="1" thickBot="1" x14ac:dyDescent="0.25">
      <c r="B65" s="349" t="s">
        <v>127</v>
      </c>
      <c r="C65" s="350"/>
      <c r="D65" s="350"/>
      <c r="E65" s="350"/>
      <c r="F65" s="350"/>
      <c r="G65" s="350"/>
      <c r="H65" s="350"/>
      <c r="I65" s="350"/>
      <c r="J65" s="351"/>
      <c r="K65" s="475"/>
      <c r="L65" s="476"/>
      <c r="M65" s="476"/>
      <c r="N65" s="476"/>
      <c r="O65" s="476"/>
      <c r="P65" s="476"/>
      <c r="Q65" s="476"/>
      <c r="R65" s="477"/>
    </row>
    <row r="66" spans="2:18" ht="33.75" customHeight="1" thickBot="1" x14ac:dyDescent="0.25">
      <c r="B66" s="526" t="s">
        <v>128</v>
      </c>
      <c r="C66" s="432"/>
      <c r="D66" s="432"/>
      <c r="E66" s="64" t="s">
        <v>97</v>
      </c>
      <c r="F66" s="432" t="s">
        <v>98</v>
      </c>
      <c r="G66" s="432"/>
      <c r="H66" s="432"/>
      <c r="I66" s="432"/>
      <c r="J66" s="433"/>
      <c r="K66" s="353" t="s">
        <v>142</v>
      </c>
      <c r="L66" s="386"/>
      <c r="M66" s="386"/>
      <c r="N66" s="386"/>
      <c r="O66" s="386"/>
      <c r="P66" s="386"/>
      <c r="Q66" s="386"/>
      <c r="R66" s="387"/>
    </row>
    <row r="67" spans="2:18" ht="64.5" customHeight="1" x14ac:dyDescent="0.2">
      <c r="B67" s="434" t="s">
        <v>226</v>
      </c>
      <c r="C67" s="435"/>
      <c r="D67" s="436"/>
      <c r="E67" s="238">
        <v>4000</v>
      </c>
      <c r="F67" s="437" t="s">
        <v>242</v>
      </c>
      <c r="G67" s="438"/>
      <c r="H67" s="438"/>
      <c r="I67" s="438"/>
      <c r="J67" s="439"/>
      <c r="K67" s="389"/>
      <c r="L67" s="389"/>
      <c r="M67" s="389"/>
      <c r="N67" s="389"/>
      <c r="O67" s="389"/>
      <c r="P67" s="389"/>
      <c r="Q67" s="389"/>
      <c r="R67" s="390"/>
    </row>
    <row r="68" spans="2:18" ht="57.75" customHeight="1" x14ac:dyDescent="0.2">
      <c r="B68" s="440" t="s">
        <v>227</v>
      </c>
      <c r="C68" s="441"/>
      <c r="D68" s="442"/>
      <c r="E68" s="239">
        <v>3000</v>
      </c>
      <c r="F68" s="374" t="s">
        <v>243</v>
      </c>
      <c r="G68" s="446"/>
      <c r="H68" s="446"/>
      <c r="I68" s="446"/>
      <c r="J68" s="447"/>
      <c r="K68" s="389"/>
      <c r="L68" s="389"/>
      <c r="M68" s="389"/>
      <c r="N68" s="389"/>
      <c r="O68" s="389"/>
      <c r="P68" s="389"/>
      <c r="Q68" s="389"/>
      <c r="R68" s="390"/>
    </row>
    <row r="69" spans="2:18" ht="42.75" customHeight="1" x14ac:dyDescent="0.2">
      <c r="B69" s="443" t="s">
        <v>228</v>
      </c>
      <c r="C69" s="444"/>
      <c r="D69" s="445"/>
      <c r="E69" s="239">
        <v>8000</v>
      </c>
      <c r="F69" s="374" t="s">
        <v>244</v>
      </c>
      <c r="G69" s="446"/>
      <c r="H69" s="446"/>
      <c r="I69" s="446"/>
      <c r="J69" s="447"/>
      <c r="K69" s="389"/>
      <c r="L69" s="389"/>
      <c r="M69" s="389"/>
      <c r="N69" s="389"/>
      <c r="O69" s="389"/>
      <c r="P69" s="389"/>
      <c r="Q69" s="389"/>
      <c r="R69" s="390"/>
    </row>
    <row r="70" spans="2:18" ht="48.75" customHeight="1" x14ac:dyDescent="0.2">
      <c r="B70" s="443" t="s">
        <v>229</v>
      </c>
      <c r="C70" s="444"/>
      <c r="D70" s="445"/>
      <c r="E70" s="239">
        <v>13000</v>
      </c>
      <c r="F70" s="374" t="s">
        <v>245</v>
      </c>
      <c r="G70" s="446"/>
      <c r="H70" s="446"/>
      <c r="I70" s="446"/>
      <c r="J70" s="447"/>
      <c r="K70" s="389"/>
      <c r="L70" s="389"/>
      <c r="M70" s="389"/>
      <c r="N70" s="389"/>
      <c r="O70" s="389"/>
      <c r="P70" s="389"/>
      <c r="Q70" s="389"/>
      <c r="R70" s="390"/>
    </row>
    <row r="71" spans="2:18" ht="55.5" customHeight="1" x14ac:dyDescent="0.2">
      <c r="B71" s="443" t="s">
        <v>230</v>
      </c>
      <c r="C71" s="444"/>
      <c r="D71" s="445"/>
      <c r="E71" s="239">
        <v>10000</v>
      </c>
      <c r="F71" s="374" t="s">
        <v>246</v>
      </c>
      <c r="G71" s="446"/>
      <c r="H71" s="446"/>
      <c r="I71" s="446"/>
      <c r="J71" s="447"/>
      <c r="K71" s="389"/>
      <c r="L71" s="389"/>
      <c r="M71" s="389"/>
      <c r="N71" s="389"/>
      <c r="O71" s="389"/>
      <c r="P71" s="389"/>
      <c r="Q71" s="389"/>
      <c r="R71" s="390"/>
    </row>
    <row r="72" spans="2:18" ht="50.25" customHeight="1" x14ac:dyDescent="0.2">
      <c r="B72" s="443" t="s">
        <v>262</v>
      </c>
      <c r="C72" s="444"/>
      <c r="D72" s="445"/>
      <c r="E72" s="239">
        <v>10000</v>
      </c>
      <c r="F72" s="374" t="s">
        <v>247</v>
      </c>
      <c r="G72" s="446"/>
      <c r="H72" s="446"/>
      <c r="I72" s="446"/>
      <c r="J72" s="447"/>
      <c r="K72" s="389"/>
      <c r="L72" s="389"/>
      <c r="M72" s="389"/>
      <c r="N72" s="389"/>
      <c r="O72" s="389"/>
      <c r="P72" s="389"/>
      <c r="Q72" s="389"/>
      <c r="R72" s="390"/>
    </row>
    <row r="73" spans="2:18" ht="51.75" customHeight="1" x14ac:dyDescent="0.2">
      <c r="B73" s="294" t="s">
        <v>263</v>
      </c>
      <c r="C73" s="295"/>
      <c r="D73" s="296"/>
      <c r="E73" s="239">
        <v>6000</v>
      </c>
      <c r="F73" s="374" t="s">
        <v>248</v>
      </c>
      <c r="G73" s="375"/>
      <c r="H73" s="375"/>
      <c r="I73" s="375"/>
      <c r="J73" s="376"/>
      <c r="K73" s="389"/>
      <c r="L73" s="389"/>
      <c r="M73" s="389"/>
      <c r="N73" s="389"/>
      <c r="O73" s="389"/>
      <c r="P73" s="389"/>
      <c r="Q73" s="389"/>
      <c r="R73" s="390"/>
    </row>
    <row r="74" spans="2:18" ht="42.75" customHeight="1" x14ac:dyDescent="0.2">
      <c r="B74" s="443" t="s">
        <v>231</v>
      </c>
      <c r="C74" s="444"/>
      <c r="D74" s="445"/>
      <c r="E74" s="239">
        <v>15000</v>
      </c>
      <c r="F74" s="374" t="s">
        <v>249</v>
      </c>
      <c r="G74" s="446"/>
      <c r="H74" s="446"/>
      <c r="I74" s="446"/>
      <c r="J74" s="447"/>
      <c r="K74" s="389"/>
      <c r="L74" s="389"/>
      <c r="M74" s="389"/>
      <c r="N74" s="389"/>
      <c r="O74" s="389"/>
      <c r="P74" s="389"/>
      <c r="Q74" s="389"/>
      <c r="R74" s="390"/>
    </row>
    <row r="75" spans="2:18" ht="44.25" customHeight="1" x14ac:dyDescent="0.2">
      <c r="B75" s="443" t="s">
        <v>232</v>
      </c>
      <c r="C75" s="444"/>
      <c r="D75" s="445"/>
      <c r="E75" s="239">
        <v>5000</v>
      </c>
      <c r="F75" s="374" t="s">
        <v>250</v>
      </c>
      <c r="G75" s="446"/>
      <c r="H75" s="446"/>
      <c r="I75" s="446"/>
      <c r="J75" s="447"/>
      <c r="K75" s="389"/>
      <c r="L75" s="389"/>
      <c r="M75" s="389"/>
      <c r="N75" s="389"/>
      <c r="O75" s="389"/>
      <c r="P75" s="389"/>
      <c r="Q75" s="389"/>
      <c r="R75" s="390"/>
    </row>
    <row r="76" spans="2:18" ht="45" customHeight="1" x14ac:dyDescent="0.2">
      <c r="B76" s="443" t="s">
        <v>233</v>
      </c>
      <c r="C76" s="444"/>
      <c r="D76" s="445"/>
      <c r="E76" s="239">
        <v>2500</v>
      </c>
      <c r="F76" s="374" t="s">
        <v>251</v>
      </c>
      <c r="G76" s="446"/>
      <c r="H76" s="446"/>
      <c r="I76" s="446"/>
      <c r="J76" s="447"/>
      <c r="K76" s="389"/>
      <c r="L76" s="389"/>
      <c r="M76" s="389"/>
      <c r="N76" s="389"/>
      <c r="O76" s="389"/>
      <c r="P76" s="389"/>
      <c r="Q76" s="389"/>
      <c r="R76" s="390"/>
    </row>
    <row r="77" spans="2:18" ht="60.75" customHeight="1" x14ac:dyDescent="0.2">
      <c r="B77" s="294" t="s">
        <v>234</v>
      </c>
      <c r="C77" s="295"/>
      <c r="D77" s="296"/>
      <c r="E77" s="239">
        <v>15000</v>
      </c>
      <c r="F77" s="374" t="s">
        <v>280</v>
      </c>
      <c r="G77" s="375"/>
      <c r="H77" s="375"/>
      <c r="I77" s="375"/>
      <c r="J77" s="376"/>
      <c r="K77" s="389"/>
      <c r="L77" s="389"/>
      <c r="M77" s="389"/>
      <c r="N77" s="389"/>
      <c r="O77" s="389"/>
      <c r="P77" s="389"/>
      <c r="Q77" s="389"/>
      <c r="R77" s="390"/>
    </row>
    <row r="78" spans="2:18" ht="33" customHeight="1" x14ac:dyDescent="0.2">
      <c r="B78" s="294" t="s">
        <v>259</v>
      </c>
      <c r="C78" s="295"/>
      <c r="D78" s="296"/>
      <c r="E78" s="239">
        <v>20000</v>
      </c>
      <c r="F78" s="374" t="s">
        <v>260</v>
      </c>
      <c r="G78" s="375"/>
      <c r="H78" s="375"/>
      <c r="I78" s="375"/>
      <c r="J78" s="376"/>
      <c r="K78" s="389"/>
      <c r="L78" s="389"/>
      <c r="M78" s="389"/>
      <c r="N78" s="389"/>
      <c r="O78" s="389"/>
      <c r="P78" s="389"/>
      <c r="Q78" s="389"/>
      <c r="R78" s="390"/>
    </row>
    <row r="79" spans="2:18" ht="63" customHeight="1" x14ac:dyDescent="0.2">
      <c r="B79" s="294" t="s">
        <v>281</v>
      </c>
      <c r="C79" s="295"/>
      <c r="D79" s="296"/>
      <c r="E79" s="239">
        <v>38500</v>
      </c>
      <c r="F79" s="374" t="s">
        <v>261</v>
      </c>
      <c r="G79" s="375"/>
      <c r="H79" s="375"/>
      <c r="I79" s="375"/>
      <c r="J79" s="376"/>
      <c r="K79" s="389"/>
      <c r="L79" s="389"/>
      <c r="M79" s="389"/>
      <c r="N79" s="389"/>
      <c r="O79" s="389"/>
      <c r="P79" s="389"/>
      <c r="Q79" s="389"/>
      <c r="R79" s="390"/>
    </row>
    <row r="80" spans="2:18" ht="21" customHeight="1" x14ac:dyDescent="0.2">
      <c r="B80" s="294"/>
      <c r="C80" s="448"/>
      <c r="D80" s="449"/>
      <c r="E80" s="239"/>
      <c r="F80" s="374"/>
      <c r="G80" s="446"/>
      <c r="H80" s="446"/>
      <c r="I80" s="446"/>
      <c r="J80" s="447"/>
      <c r="K80" s="389"/>
      <c r="L80" s="389"/>
      <c r="M80" s="389"/>
      <c r="N80" s="389"/>
      <c r="O80" s="389"/>
      <c r="P80" s="389"/>
      <c r="Q80" s="389"/>
      <c r="R80" s="390"/>
    </row>
    <row r="81" spans="2:18" ht="21" customHeight="1" x14ac:dyDescent="0.2">
      <c r="B81" s="294"/>
      <c r="C81" s="448"/>
      <c r="D81" s="449"/>
      <c r="E81" s="239"/>
      <c r="F81" s="374"/>
      <c r="G81" s="446"/>
      <c r="H81" s="446"/>
      <c r="I81" s="446"/>
      <c r="J81" s="447"/>
      <c r="K81" s="389"/>
      <c r="L81" s="389"/>
      <c r="M81" s="389"/>
      <c r="N81" s="389"/>
      <c r="O81" s="389"/>
      <c r="P81" s="389"/>
      <c r="Q81" s="389"/>
      <c r="R81" s="390"/>
    </row>
    <row r="82" spans="2:18" ht="21" customHeight="1" thickBot="1" x14ac:dyDescent="0.25">
      <c r="B82" s="400" t="s">
        <v>185</v>
      </c>
      <c r="C82" s="401"/>
      <c r="D82" s="402"/>
      <c r="E82" s="223">
        <f>SUM(E67:E81)</f>
        <v>150000</v>
      </c>
      <c r="F82" s="403"/>
      <c r="G82" s="403"/>
      <c r="H82" s="403"/>
      <c r="I82" s="403"/>
      <c r="J82" s="404"/>
      <c r="K82" s="392"/>
      <c r="L82" s="392"/>
      <c r="M82" s="392"/>
      <c r="N82" s="392"/>
      <c r="O82" s="392"/>
      <c r="P82" s="392"/>
      <c r="Q82" s="392"/>
      <c r="R82" s="393"/>
    </row>
    <row r="83" spans="2:18" ht="15" thickBot="1" x14ac:dyDescent="0.25">
      <c r="B83" s="70"/>
      <c r="C83" s="70"/>
      <c r="D83" s="70"/>
      <c r="E83" s="70"/>
      <c r="F83" s="70"/>
      <c r="G83" s="70"/>
      <c r="H83" s="70"/>
      <c r="I83" s="70"/>
      <c r="J83" s="70"/>
    </row>
    <row r="84" spans="2:18" x14ac:dyDescent="0.2">
      <c r="B84" s="405" t="s">
        <v>99</v>
      </c>
      <c r="C84" s="406"/>
      <c r="D84" s="406"/>
      <c r="E84" s="406"/>
      <c r="F84" s="406"/>
      <c r="G84" s="406"/>
      <c r="H84" s="406"/>
      <c r="I84" s="406"/>
      <c r="J84" s="407"/>
      <c r="K84" s="414" t="s">
        <v>93</v>
      </c>
      <c r="L84" s="415"/>
      <c r="M84" s="415"/>
      <c r="N84" s="415"/>
      <c r="O84" s="415"/>
      <c r="P84" s="415"/>
      <c r="Q84" s="415"/>
      <c r="R84" s="416"/>
    </row>
    <row r="85" spans="2:18" x14ac:dyDescent="0.2">
      <c r="B85" s="408"/>
      <c r="C85" s="409"/>
      <c r="D85" s="409"/>
      <c r="E85" s="409"/>
      <c r="F85" s="409"/>
      <c r="G85" s="409"/>
      <c r="H85" s="409"/>
      <c r="I85" s="409"/>
      <c r="J85" s="410"/>
      <c r="K85" s="417"/>
      <c r="L85" s="418"/>
      <c r="M85" s="418"/>
      <c r="N85" s="418"/>
      <c r="O85" s="418"/>
      <c r="P85" s="418"/>
      <c r="Q85" s="418"/>
      <c r="R85" s="419"/>
    </row>
    <row r="86" spans="2:18" ht="15" thickBot="1" x14ac:dyDescent="0.25">
      <c r="B86" s="411"/>
      <c r="C86" s="412"/>
      <c r="D86" s="412"/>
      <c r="E86" s="412"/>
      <c r="F86" s="412"/>
      <c r="G86" s="412"/>
      <c r="H86" s="412"/>
      <c r="I86" s="412"/>
      <c r="J86" s="413"/>
      <c r="K86" s="420"/>
      <c r="L86" s="421"/>
      <c r="M86" s="421"/>
      <c r="N86" s="421"/>
      <c r="O86" s="421"/>
      <c r="P86" s="421"/>
      <c r="Q86" s="421"/>
      <c r="R86" s="422"/>
    </row>
    <row r="87" spans="2:18" ht="30" customHeight="1" thickBot="1" x14ac:dyDescent="0.25">
      <c r="B87" s="394" t="s">
        <v>126</v>
      </c>
      <c r="C87" s="395"/>
      <c r="D87" s="395"/>
      <c r="E87" s="395"/>
      <c r="F87" s="395"/>
      <c r="G87" s="395"/>
      <c r="H87" s="395"/>
      <c r="I87" s="395"/>
      <c r="J87" s="396"/>
      <c r="K87" s="397"/>
      <c r="L87" s="398"/>
      <c r="M87" s="398"/>
      <c r="N87" s="398"/>
      <c r="O87" s="398"/>
      <c r="P87" s="398"/>
      <c r="Q87" s="398"/>
      <c r="R87" s="399"/>
    </row>
    <row r="88" spans="2:18" ht="25.5" customHeight="1" x14ac:dyDescent="0.2">
      <c r="B88" s="377" t="s">
        <v>284</v>
      </c>
      <c r="C88" s="378"/>
      <c r="D88" s="378"/>
      <c r="E88" s="378"/>
      <c r="F88" s="378"/>
      <c r="G88" s="378"/>
      <c r="H88" s="378"/>
      <c r="I88" s="378"/>
      <c r="J88" s="379"/>
      <c r="K88" s="353" t="s">
        <v>129</v>
      </c>
      <c r="L88" s="386"/>
      <c r="M88" s="386"/>
      <c r="N88" s="386"/>
      <c r="O88" s="386"/>
      <c r="P88" s="386"/>
      <c r="Q88" s="386"/>
      <c r="R88" s="387"/>
    </row>
    <row r="89" spans="2:18" ht="25.5" customHeight="1" x14ac:dyDescent="0.2">
      <c r="B89" s="380"/>
      <c r="C89" s="381"/>
      <c r="D89" s="381"/>
      <c r="E89" s="381"/>
      <c r="F89" s="381"/>
      <c r="G89" s="381"/>
      <c r="H89" s="381"/>
      <c r="I89" s="381"/>
      <c r="J89" s="382"/>
      <c r="K89" s="388"/>
      <c r="L89" s="389"/>
      <c r="M89" s="389"/>
      <c r="N89" s="389"/>
      <c r="O89" s="389"/>
      <c r="P89" s="389"/>
      <c r="Q89" s="389"/>
      <c r="R89" s="390"/>
    </row>
    <row r="90" spans="2:18" ht="25.5" customHeight="1" x14ac:dyDescent="0.2">
      <c r="B90" s="380"/>
      <c r="C90" s="381"/>
      <c r="D90" s="381"/>
      <c r="E90" s="381"/>
      <c r="F90" s="381"/>
      <c r="G90" s="381"/>
      <c r="H90" s="381"/>
      <c r="I90" s="381"/>
      <c r="J90" s="382"/>
      <c r="K90" s="388"/>
      <c r="L90" s="389"/>
      <c r="M90" s="389"/>
      <c r="N90" s="389"/>
      <c r="O90" s="389"/>
      <c r="P90" s="389"/>
      <c r="Q90" s="389"/>
      <c r="R90" s="390"/>
    </row>
    <row r="91" spans="2:18" ht="25.5" customHeight="1" x14ac:dyDescent="0.2">
      <c r="B91" s="380"/>
      <c r="C91" s="381"/>
      <c r="D91" s="381"/>
      <c r="E91" s="381"/>
      <c r="F91" s="381"/>
      <c r="G91" s="381"/>
      <c r="H91" s="381"/>
      <c r="I91" s="381"/>
      <c r="J91" s="382"/>
      <c r="K91" s="388"/>
      <c r="L91" s="389"/>
      <c r="M91" s="389"/>
      <c r="N91" s="389"/>
      <c r="O91" s="389"/>
      <c r="P91" s="389"/>
      <c r="Q91" s="389"/>
      <c r="R91" s="390"/>
    </row>
    <row r="92" spans="2:18" ht="25.5" customHeight="1" x14ac:dyDescent="0.2">
      <c r="B92" s="380"/>
      <c r="C92" s="381"/>
      <c r="D92" s="381"/>
      <c r="E92" s="381"/>
      <c r="F92" s="381"/>
      <c r="G92" s="381"/>
      <c r="H92" s="381"/>
      <c r="I92" s="381"/>
      <c r="J92" s="382"/>
      <c r="K92" s="388"/>
      <c r="L92" s="389"/>
      <c r="M92" s="389"/>
      <c r="N92" s="389"/>
      <c r="O92" s="389"/>
      <c r="P92" s="389"/>
      <c r="Q92" s="389"/>
      <c r="R92" s="390"/>
    </row>
    <row r="93" spans="2:18" ht="25.5" customHeight="1" x14ac:dyDescent="0.2">
      <c r="B93" s="380"/>
      <c r="C93" s="381"/>
      <c r="D93" s="381"/>
      <c r="E93" s="381"/>
      <c r="F93" s="381"/>
      <c r="G93" s="381"/>
      <c r="H93" s="381"/>
      <c r="I93" s="381"/>
      <c r="J93" s="382"/>
      <c r="K93" s="388"/>
      <c r="L93" s="389"/>
      <c r="M93" s="389"/>
      <c r="N93" s="389"/>
      <c r="O93" s="389"/>
      <c r="P93" s="389"/>
      <c r="Q93" s="389"/>
      <c r="R93" s="390"/>
    </row>
    <row r="94" spans="2:18" ht="25.5" customHeight="1" thickBot="1" x14ac:dyDescent="0.25">
      <c r="B94" s="383"/>
      <c r="C94" s="384"/>
      <c r="D94" s="384"/>
      <c r="E94" s="384"/>
      <c r="F94" s="384"/>
      <c r="G94" s="384"/>
      <c r="H94" s="384"/>
      <c r="I94" s="384"/>
      <c r="J94" s="385"/>
      <c r="K94" s="391"/>
      <c r="L94" s="392"/>
      <c r="M94" s="392"/>
      <c r="N94" s="392"/>
      <c r="O94" s="392"/>
      <c r="P94" s="392"/>
      <c r="Q94" s="392"/>
      <c r="R94" s="393"/>
    </row>
    <row r="95" spans="2:18" ht="30" customHeight="1" thickBot="1" x14ac:dyDescent="0.25">
      <c r="B95" s="394" t="s">
        <v>130</v>
      </c>
      <c r="C95" s="395"/>
      <c r="D95" s="395"/>
      <c r="E95" s="395"/>
      <c r="F95" s="395"/>
      <c r="G95" s="395"/>
      <c r="H95" s="395"/>
      <c r="I95" s="395"/>
      <c r="J95" s="396"/>
      <c r="K95" s="397"/>
      <c r="L95" s="398"/>
      <c r="M95" s="398"/>
      <c r="N95" s="398"/>
      <c r="O95" s="398"/>
      <c r="P95" s="398"/>
      <c r="Q95" s="398"/>
      <c r="R95" s="399"/>
    </row>
    <row r="96" spans="2:18" ht="25.5" customHeight="1" x14ac:dyDescent="0.2">
      <c r="B96" s="377" t="s">
        <v>264</v>
      </c>
      <c r="C96" s="378"/>
      <c r="D96" s="378"/>
      <c r="E96" s="378"/>
      <c r="F96" s="378"/>
      <c r="G96" s="378"/>
      <c r="H96" s="378"/>
      <c r="I96" s="378"/>
      <c r="J96" s="379"/>
      <c r="K96" s="353" t="s">
        <v>131</v>
      </c>
      <c r="L96" s="386"/>
      <c r="M96" s="386"/>
      <c r="N96" s="386"/>
      <c r="O96" s="386"/>
      <c r="P96" s="386"/>
      <c r="Q96" s="386"/>
      <c r="R96" s="387"/>
    </row>
    <row r="97" spans="2:18" ht="25.5" customHeight="1" x14ac:dyDescent="0.2">
      <c r="B97" s="380"/>
      <c r="C97" s="381"/>
      <c r="D97" s="381"/>
      <c r="E97" s="381"/>
      <c r="F97" s="381"/>
      <c r="G97" s="381"/>
      <c r="H97" s="381"/>
      <c r="I97" s="381"/>
      <c r="J97" s="382"/>
      <c r="K97" s="388"/>
      <c r="L97" s="389"/>
      <c r="M97" s="389"/>
      <c r="N97" s="389"/>
      <c r="O97" s="389"/>
      <c r="P97" s="389"/>
      <c r="Q97" s="389"/>
      <c r="R97" s="390"/>
    </row>
    <row r="98" spans="2:18" ht="25.5" customHeight="1" x14ac:dyDescent="0.2">
      <c r="B98" s="380"/>
      <c r="C98" s="381"/>
      <c r="D98" s="381"/>
      <c r="E98" s="381"/>
      <c r="F98" s="381"/>
      <c r="G98" s="381"/>
      <c r="H98" s="381"/>
      <c r="I98" s="381"/>
      <c r="J98" s="382"/>
      <c r="K98" s="388"/>
      <c r="L98" s="389"/>
      <c r="M98" s="389"/>
      <c r="N98" s="389"/>
      <c r="O98" s="389"/>
      <c r="P98" s="389"/>
      <c r="Q98" s="389"/>
      <c r="R98" s="390"/>
    </row>
    <row r="99" spans="2:18" ht="25.5" customHeight="1" x14ac:dyDescent="0.2">
      <c r="B99" s="380"/>
      <c r="C99" s="381"/>
      <c r="D99" s="381"/>
      <c r="E99" s="381"/>
      <c r="F99" s="381"/>
      <c r="G99" s="381"/>
      <c r="H99" s="381"/>
      <c r="I99" s="381"/>
      <c r="J99" s="382"/>
      <c r="K99" s="388"/>
      <c r="L99" s="389"/>
      <c r="M99" s="389"/>
      <c r="N99" s="389"/>
      <c r="O99" s="389"/>
      <c r="P99" s="389"/>
      <c r="Q99" s="389"/>
      <c r="R99" s="390"/>
    </row>
    <row r="100" spans="2:18" ht="25.5" customHeight="1" x14ac:dyDescent="0.2">
      <c r="B100" s="380"/>
      <c r="C100" s="381"/>
      <c r="D100" s="381"/>
      <c r="E100" s="381"/>
      <c r="F100" s="381"/>
      <c r="G100" s="381"/>
      <c r="H100" s="381"/>
      <c r="I100" s="381"/>
      <c r="J100" s="382"/>
      <c r="K100" s="388"/>
      <c r="L100" s="389"/>
      <c r="M100" s="389"/>
      <c r="N100" s="389"/>
      <c r="O100" s="389"/>
      <c r="P100" s="389"/>
      <c r="Q100" s="389"/>
      <c r="R100" s="390"/>
    </row>
    <row r="101" spans="2:18" ht="25.5" customHeight="1" x14ac:dyDescent="0.2">
      <c r="B101" s="380"/>
      <c r="C101" s="381"/>
      <c r="D101" s="381"/>
      <c r="E101" s="381"/>
      <c r="F101" s="381"/>
      <c r="G101" s="381"/>
      <c r="H101" s="381"/>
      <c r="I101" s="381"/>
      <c r="J101" s="382"/>
      <c r="K101" s="388"/>
      <c r="L101" s="389"/>
      <c r="M101" s="389"/>
      <c r="N101" s="389"/>
      <c r="O101" s="389"/>
      <c r="P101" s="389"/>
      <c r="Q101" s="389"/>
      <c r="R101" s="390"/>
    </row>
    <row r="102" spans="2:18" ht="25.5" customHeight="1" thickBot="1" x14ac:dyDescent="0.25">
      <c r="B102" s="383"/>
      <c r="C102" s="384"/>
      <c r="D102" s="384"/>
      <c r="E102" s="384"/>
      <c r="F102" s="384"/>
      <c r="G102" s="384"/>
      <c r="H102" s="384"/>
      <c r="I102" s="384"/>
      <c r="J102" s="385"/>
      <c r="K102" s="391"/>
      <c r="L102" s="392"/>
      <c r="M102" s="392"/>
      <c r="N102" s="392"/>
      <c r="O102" s="392"/>
      <c r="P102" s="392"/>
      <c r="Q102" s="392"/>
      <c r="R102" s="393"/>
    </row>
    <row r="103" spans="2:18" x14ac:dyDescent="0.2">
      <c r="B103" s="70"/>
      <c r="C103" s="70"/>
      <c r="D103" s="70"/>
      <c r="E103" s="70"/>
      <c r="F103" s="70"/>
      <c r="G103" s="70"/>
      <c r="H103" s="70"/>
      <c r="I103" s="70"/>
      <c r="J103" s="70"/>
    </row>
    <row r="104" spans="2:18" ht="15" thickBot="1" x14ac:dyDescent="0.25"/>
    <row r="105" spans="2:18" ht="14.1" customHeight="1" x14ac:dyDescent="0.2">
      <c r="B105" s="345" t="s">
        <v>132</v>
      </c>
      <c r="C105" s="301"/>
      <c r="D105" s="301"/>
      <c r="E105" s="301"/>
      <c r="F105" s="301"/>
      <c r="G105" s="301"/>
      <c r="H105" s="301"/>
      <c r="I105" s="301"/>
      <c r="J105" s="301"/>
      <c r="K105" s="301"/>
      <c r="L105" s="303" t="s">
        <v>93</v>
      </c>
      <c r="M105" s="304"/>
      <c r="N105" s="304"/>
      <c r="O105" s="304"/>
      <c r="P105" s="304"/>
      <c r="Q105" s="304"/>
      <c r="R105" s="305"/>
    </row>
    <row r="106" spans="2:18" ht="14.1" customHeight="1" x14ac:dyDescent="0.2">
      <c r="B106" s="345"/>
      <c r="C106" s="301"/>
      <c r="D106" s="301"/>
      <c r="E106" s="301"/>
      <c r="F106" s="301"/>
      <c r="G106" s="301"/>
      <c r="H106" s="301"/>
      <c r="I106" s="301"/>
      <c r="J106" s="301"/>
      <c r="K106" s="301"/>
      <c r="L106" s="306"/>
      <c r="M106" s="307"/>
      <c r="N106" s="307"/>
      <c r="O106" s="307"/>
      <c r="P106" s="307"/>
      <c r="Q106" s="307"/>
      <c r="R106" s="308"/>
    </row>
    <row r="107" spans="2:18" ht="14.85" customHeight="1" thickBot="1" x14ac:dyDescent="0.25">
      <c r="B107" s="345"/>
      <c r="C107" s="301"/>
      <c r="D107" s="301"/>
      <c r="E107" s="301"/>
      <c r="F107" s="301"/>
      <c r="G107" s="301"/>
      <c r="H107" s="301"/>
      <c r="I107" s="301"/>
      <c r="J107" s="301"/>
      <c r="K107" s="301"/>
      <c r="L107" s="346"/>
      <c r="M107" s="347"/>
      <c r="N107" s="347"/>
      <c r="O107" s="347"/>
      <c r="P107" s="347"/>
      <c r="Q107" s="347"/>
      <c r="R107" s="348"/>
    </row>
    <row r="108" spans="2:18" ht="16.5" customHeight="1" thickBot="1" x14ac:dyDescent="0.25">
      <c r="B108" s="356" t="s">
        <v>100</v>
      </c>
      <c r="C108" s="357"/>
      <c r="D108" s="357"/>
      <c r="E108" s="357"/>
      <c r="F108" s="357"/>
      <c r="G108" s="357"/>
      <c r="H108" s="357"/>
      <c r="I108" s="357"/>
      <c r="J108" s="357"/>
      <c r="K108" s="358"/>
      <c r="L108" s="359"/>
      <c r="M108" s="359"/>
      <c r="N108" s="359"/>
      <c r="O108" s="359"/>
      <c r="P108" s="359"/>
      <c r="Q108" s="359"/>
      <c r="R108" s="360"/>
    </row>
    <row r="109" spans="2:18" ht="30" customHeight="1" thickBot="1" x14ac:dyDescent="0.25">
      <c r="B109" s="349" t="s">
        <v>101</v>
      </c>
      <c r="C109" s="350"/>
      <c r="D109" s="350"/>
      <c r="E109" s="350"/>
      <c r="F109" s="350"/>
      <c r="G109" s="350"/>
      <c r="H109" s="350"/>
      <c r="I109" s="350"/>
      <c r="J109" s="350"/>
      <c r="K109" s="351"/>
      <c r="L109" s="352"/>
      <c r="M109" s="340"/>
      <c r="N109" s="340"/>
      <c r="O109" s="340"/>
      <c r="P109" s="340"/>
      <c r="Q109" s="340"/>
      <c r="R109" s="341"/>
    </row>
    <row r="110" spans="2:18" ht="69.75" customHeight="1" x14ac:dyDescent="0.2">
      <c r="B110" s="367" t="s">
        <v>285</v>
      </c>
      <c r="C110" s="367"/>
      <c r="D110" s="367"/>
      <c r="E110" s="367"/>
      <c r="F110" s="367"/>
      <c r="G110" s="367"/>
      <c r="H110" s="367"/>
      <c r="I110" s="367"/>
      <c r="J110" s="367"/>
      <c r="K110" s="368"/>
      <c r="L110" s="353" t="s">
        <v>133</v>
      </c>
      <c r="M110" s="354"/>
      <c r="N110" s="354"/>
      <c r="O110" s="354"/>
      <c r="P110" s="354"/>
      <c r="Q110" s="354"/>
      <c r="R110" s="355"/>
    </row>
    <row r="111" spans="2:18" ht="26.25" customHeight="1" x14ac:dyDescent="0.2">
      <c r="B111" s="367"/>
      <c r="C111" s="367"/>
      <c r="D111" s="367"/>
      <c r="E111" s="367"/>
      <c r="F111" s="367"/>
      <c r="G111" s="367"/>
      <c r="H111" s="367"/>
      <c r="I111" s="367"/>
      <c r="J111" s="367"/>
      <c r="K111" s="368"/>
      <c r="L111" s="288"/>
      <c r="M111" s="289"/>
      <c r="N111" s="289"/>
      <c r="O111" s="289"/>
      <c r="P111" s="289"/>
      <c r="Q111" s="289"/>
      <c r="R111" s="290"/>
    </row>
    <row r="112" spans="2:18" ht="33" customHeight="1" x14ac:dyDescent="0.2">
      <c r="B112" s="269"/>
      <c r="C112" s="269"/>
      <c r="D112" s="269"/>
      <c r="E112" s="269"/>
      <c r="F112" s="269"/>
      <c r="G112" s="269"/>
      <c r="H112" s="269"/>
      <c r="I112" s="269"/>
      <c r="J112" s="269"/>
      <c r="K112" s="287"/>
      <c r="L112" s="288"/>
      <c r="M112" s="289"/>
      <c r="N112" s="289"/>
      <c r="O112" s="289"/>
      <c r="P112" s="289"/>
      <c r="Q112" s="289"/>
      <c r="R112" s="290"/>
    </row>
    <row r="113" spans="2:18" ht="18.75" customHeight="1" x14ac:dyDescent="0.2">
      <c r="B113" s="269"/>
      <c r="C113" s="269"/>
      <c r="D113" s="269"/>
      <c r="E113" s="269"/>
      <c r="F113" s="269"/>
      <c r="G113" s="269"/>
      <c r="H113" s="269"/>
      <c r="I113" s="269"/>
      <c r="J113" s="269"/>
      <c r="K113" s="287"/>
      <c r="L113" s="288"/>
      <c r="M113" s="289"/>
      <c r="N113" s="289"/>
      <c r="O113" s="289"/>
      <c r="P113" s="289"/>
      <c r="Q113" s="289"/>
      <c r="R113" s="290"/>
    </row>
    <row r="114" spans="2:18" ht="34.5" customHeight="1" x14ac:dyDescent="0.2">
      <c r="B114" s="269"/>
      <c r="C114" s="269"/>
      <c r="D114" s="269"/>
      <c r="E114" s="269"/>
      <c r="F114" s="269"/>
      <c r="G114" s="269"/>
      <c r="H114" s="269"/>
      <c r="I114" s="269"/>
      <c r="J114" s="269"/>
      <c r="K114" s="287"/>
      <c r="L114" s="288"/>
      <c r="M114" s="289"/>
      <c r="N114" s="289"/>
      <c r="O114" s="289"/>
      <c r="P114" s="289"/>
      <c r="Q114" s="289"/>
      <c r="R114" s="290"/>
    </row>
    <row r="115" spans="2:18" ht="14.25" customHeight="1" thickBot="1" x14ac:dyDescent="0.25">
      <c r="B115" s="269"/>
      <c r="C115" s="269"/>
      <c r="D115" s="269"/>
      <c r="E115" s="269"/>
      <c r="F115" s="269"/>
      <c r="G115" s="269"/>
      <c r="H115" s="269"/>
      <c r="I115" s="269"/>
      <c r="J115" s="269"/>
      <c r="K115" s="287"/>
      <c r="L115" s="291"/>
      <c r="M115" s="292"/>
      <c r="N115" s="292"/>
      <c r="O115" s="292"/>
      <c r="P115" s="292"/>
      <c r="Q115" s="292"/>
      <c r="R115" s="293"/>
    </row>
    <row r="116" spans="2:18" ht="30" customHeight="1" thickBot="1" x14ac:dyDescent="0.25">
      <c r="B116" s="349" t="s">
        <v>135</v>
      </c>
      <c r="C116" s="350"/>
      <c r="D116" s="350"/>
      <c r="E116" s="350"/>
      <c r="F116" s="350"/>
      <c r="G116" s="350"/>
      <c r="H116" s="350"/>
      <c r="I116" s="350"/>
      <c r="J116" s="350"/>
      <c r="K116" s="351"/>
      <c r="L116" s="352"/>
      <c r="M116" s="340"/>
      <c r="N116" s="340"/>
      <c r="O116" s="340"/>
      <c r="P116" s="340"/>
      <c r="Q116" s="340"/>
      <c r="R116" s="341"/>
    </row>
    <row r="117" spans="2:18" ht="73.5" customHeight="1" x14ac:dyDescent="0.2">
      <c r="B117" s="369" t="s">
        <v>282</v>
      </c>
      <c r="C117" s="369"/>
      <c r="D117" s="369"/>
      <c r="E117" s="369"/>
      <c r="F117" s="369"/>
      <c r="G117" s="369"/>
      <c r="H117" s="369"/>
      <c r="I117" s="369"/>
      <c r="J117" s="369"/>
      <c r="K117" s="370"/>
      <c r="L117" s="353" t="s">
        <v>134</v>
      </c>
      <c r="M117" s="354"/>
      <c r="N117" s="354"/>
      <c r="O117" s="354"/>
      <c r="P117" s="354"/>
      <c r="Q117" s="354"/>
      <c r="R117" s="355"/>
    </row>
    <row r="118" spans="2:18" ht="63.75" customHeight="1" x14ac:dyDescent="0.2">
      <c r="B118" s="269"/>
      <c r="C118" s="269"/>
      <c r="D118" s="269"/>
      <c r="E118" s="269"/>
      <c r="F118" s="269"/>
      <c r="G118" s="269"/>
      <c r="H118" s="269"/>
      <c r="I118" s="269"/>
      <c r="J118" s="269"/>
      <c r="K118" s="287"/>
      <c r="L118" s="288"/>
      <c r="M118" s="289"/>
      <c r="N118" s="289"/>
      <c r="O118" s="289"/>
      <c r="P118" s="289"/>
      <c r="Q118" s="289"/>
      <c r="R118" s="290"/>
    </row>
    <row r="119" spans="2:18" ht="14.25" customHeight="1" x14ac:dyDescent="0.2">
      <c r="B119" s="269"/>
      <c r="C119" s="269"/>
      <c r="D119" s="269"/>
      <c r="E119" s="269"/>
      <c r="F119" s="269"/>
      <c r="G119" s="269"/>
      <c r="H119" s="269"/>
      <c r="I119" s="269"/>
      <c r="J119" s="269"/>
      <c r="K119" s="287"/>
      <c r="L119" s="288"/>
      <c r="M119" s="289"/>
      <c r="N119" s="289"/>
      <c r="O119" s="289"/>
      <c r="P119" s="289"/>
      <c r="Q119" s="289"/>
      <c r="R119" s="290"/>
    </row>
    <row r="120" spans="2:18" x14ac:dyDescent="0.2">
      <c r="B120" s="269"/>
      <c r="C120" s="269"/>
      <c r="D120" s="269"/>
      <c r="E120" s="269"/>
      <c r="F120" s="269"/>
      <c r="G120" s="269"/>
      <c r="H120" s="269"/>
      <c r="I120" s="269"/>
      <c r="J120" s="269"/>
      <c r="K120" s="287"/>
      <c r="L120" s="288"/>
      <c r="M120" s="289"/>
      <c r="N120" s="289"/>
      <c r="O120" s="289"/>
      <c r="P120" s="289"/>
      <c r="Q120" s="289"/>
      <c r="R120" s="290"/>
    </row>
    <row r="121" spans="2:18" x14ac:dyDescent="0.2">
      <c r="B121" s="269"/>
      <c r="C121" s="269"/>
      <c r="D121" s="269"/>
      <c r="E121" s="269"/>
      <c r="F121" s="269"/>
      <c r="G121" s="269"/>
      <c r="H121" s="269"/>
      <c r="I121" s="269"/>
      <c r="J121" s="269"/>
      <c r="K121" s="287"/>
      <c r="L121" s="288"/>
      <c r="M121" s="289"/>
      <c r="N121" s="289"/>
      <c r="O121" s="289"/>
      <c r="P121" s="289"/>
      <c r="Q121" s="289"/>
      <c r="R121" s="290"/>
    </row>
    <row r="122" spans="2:18" ht="15" thickBot="1" x14ac:dyDescent="0.25">
      <c r="B122" s="269"/>
      <c r="C122" s="269"/>
      <c r="D122" s="269"/>
      <c r="E122" s="269"/>
      <c r="F122" s="269"/>
      <c r="G122" s="269"/>
      <c r="H122" s="269"/>
      <c r="I122" s="269"/>
      <c r="J122" s="269"/>
      <c r="K122" s="287"/>
      <c r="L122" s="291"/>
      <c r="M122" s="292"/>
      <c r="N122" s="292"/>
      <c r="O122" s="292"/>
      <c r="P122" s="292"/>
      <c r="Q122" s="292"/>
      <c r="R122" s="293"/>
    </row>
    <row r="123" spans="2:18" ht="30" customHeight="1" thickBot="1" x14ac:dyDescent="0.25">
      <c r="B123" s="349" t="s">
        <v>102</v>
      </c>
      <c r="C123" s="350"/>
      <c r="D123" s="350"/>
      <c r="E123" s="350"/>
      <c r="F123" s="350"/>
      <c r="G123" s="350"/>
      <c r="H123" s="350"/>
      <c r="I123" s="350"/>
      <c r="J123" s="350"/>
      <c r="K123" s="351"/>
      <c r="L123" s="352"/>
      <c r="M123" s="340"/>
      <c r="N123" s="340"/>
      <c r="O123" s="340"/>
      <c r="P123" s="340"/>
      <c r="Q123" s="340"/>
      <c r="R123" s="341"/>
    </row>
    <row r="124" spans="2:18" ht="60" customHeight="1" x14ac:dyDescent="0.2">
      <c r="B124" s="371" t="s">
        <v>252</v>
      </c>
      <c r="C124" s="269"/>
      <c r="D124" s="269"/>
      <c r="E124" s="269"/>
      <c r="F124" s="269"/>
      <c r="G124" s="269"/>
      <c r="H124" s="269"/>
      <c r="I124" s="269"/>
      <c r="J124" s="269"/>
      <c r="K124" s="287"/>
      <c r="L124" s="353"/>
      <c r="M124" s="354"/>
      <c r="N124" s="354"/>
      <c r="O124" s="354"/>
      <c r="P124" s="354"/>
      <c r="Q124" s="354"/>
      <c r="R124" s="355"/>
    </row>
    <row r="125" spans="2:18" ht="27.75" customHeight="1" x14ac:dyDescent="0.2">
      <c r="B125" s="269"/>
      <c r="C125" s="269"/>
      <c r="D125" s="269"/>
      <c r="E125" s="269"/>
      <c r="F125" s="269"/>
      <c r="G125" s="269"/>
      <c r="H125" s="269"/>
      <c r="I125" s="269"/>
      <c r="J125" s="269"/>
      <c r="K125" s="287"/>
      <c r="L125" s="288"/>
      <c r="M125" s="289"/>
      <c r="N125" s="289"/>
      <c r="O125" s="289"/>
      <c r="P125" s="289"/>
      <c r="Q125" s="289"/>
      <c r="R125" s="290"/>
    </row>
    <row r="126" spans="2:18" ht="30.75" customHeight="1" x14ac:dyDescent="0.2">
      <c r="B126" s="269"/>
      <c r="C126" s="269"/>
      <c r="D126" s="269"/>
      <c r="E126" s="269"/>
      <c r="F126" s="269"/>
      <c r="G126" s="269"/>
      <c r="H126" s="269"/>
      <c r="I126" s="269"/>
      <c r="J126" s="269"/>
      <c r="K126" s="287"/>
      <c r="L126" s="288"/>
      <c r="M126" s="289"/>
      <c r="N126" s="289"/>
      <c r="O126" s="289"/>
      <c r="P126" s="289"/>
      <c r="Q126" s="289"/>
      <c r="R126" s="290"/>
    </row>
    <row r="127" spans="2:18" ht="28.5" customHeight="1" x14ac:dyDescent="0.2">
      <c r="B127" s="269"/>
      <c r="C127" s="269"/>
      <c r="D127" s="269"/>
      <c r="E127" s="269"/>
      <c r="F127" s="269"/>
      <c r="G127" s="269"/>
      <c r="H127" s="269"/>
      <c r="I127" s="269"/>
      <c r="J127" s="269"/>
      <c r="K127" s="287"/>
      <c r="L127" s="288"/>
      <c r="M127" s="289"/>
      <c r="N127" s="289"/>
      <c r="O127" s="289"/>
      <c r="P127" s="289"/>
      <c r="Q127" s="289"/>
      <c r="R127" s="290"/>
    </row>
    <row r="128" spans="2:18" x14ac:dyDescent="0.2">
      <c r="B128" s="269"/>
      <c r="C128" s="269"/>
      <c r="D128" s="269"/>
      <c r="E128" s="269"/>
      <c r="F128" s="269"/>
      <c r="G128" s="269"/>
      <c r="H128" s="269"/>
      <c r="I128" s="269"/>
      <c r="J128" s="269"/>
      <c r="K128" s="287"/>
      <c r="L128" s="288"/>
      <c r="M128" s="289"/>
      <c r="N128" s="289"/>
      <c r="O128" s="289"/>
      <c r="P128" s="289"/>
      <c r="Q128" s="289"/>
      <c r="R128" s="290"/>
    </row>
    <row r="129" spans="2:18" ht="15" thickBot="1" x14ac:dyDescent="0.25">
      <c r="B129" s="372"/>
      <c r="C129" s="372"/>
      <c r="D129" s="372"/>
      <c r="E129" s="372"/>
      <c r="F129" s="372"/>
      <c r="G129" s="372"/>
      <c r="H129" s="372"/>
      <c r="I129" s="372"/>
      <c r="J129" s="372"/>
      <c r="K129" s="373"/>
      <c r="L129" s="291"/>
      <c r="M129" s="292"/>
      <c r="N129" s="292"/>
      <c r="O129" s="292"/>
      <c r="P129" s="292"/>
      <c r="Q129" s="292"/>
      <c r="R129" s="293"/>
    </row>
    <row r="130" spans="2:18" x14ac:dyDescent="0.2">
      <c r="B130" s="60"/>
      <c r="C130" s="60"/>
      <c r="D130" s="60"/>
      <c r="E130" s="60"/>
      <c r="F130" s="60"/>
      <c r="G130" s="60"/>
      <c r="H130" s="60"/>
      <c r="I130" s="60"/>
      <c r="J130" s="60"/>
      <c r="K130" s="60"/>
      <c r="L130" s="60"/>
      <c r="M130" s="60"/>
    </row>
    <row r="131" spans="2:18" ht="15" thickBot="1" x14ac:dyDescent="0.25">
      <c r="B131" s="60"/>
      <c r="C131" s="60"/>
      <c r="D131" s="60"/>
      <c r="E131" s="60"/>
      <c r="F131" s="60"/>
      <c r="G131" s="60"/>
      <c r="H131" s="60"/>
      <c r="I131" s="60"/>
      <c r="J131" s="60"/>
      <c r="K131" s="60"/>
      <c r="L131" s="60"/>
      <c r="M131" s="60"/>
    </row>
    <row r="132" spans="2:18" ht="14.1" customHeight="1" x14ac:dyDescent="0.2">
      <c r="B132" s="361" t="s">
        <v>103</v>
      </c>
      <c r="C132" s="362"/>
      <c r="D132" s="362"/>
      <c r="E132" s="362"/>
      <c r="F132" s="362"/>
      <c r="G132" s="362"/>
      <c r="H132" s="362"/>
      <c r="I132" s="362"/>
      <c r="J132" s="362"/>
      <c r="K132" s="363"/>
      <c r="L132" s="303" t="s">
        <v>93</v>
      </c>
      <c r="M132" s="304"/>
      <c r="N132" s="304"/>
      <c r="O132" s="304"/>
      <c r="P132" s="304"/>
      <c r="Q132" s="304"/>
      <c r="R132" s="305"/>
    </row>
    <row r="133" spans="2:18" ht="14.1" customHeight="1" x14ac:dyDescent="0.2">
      <c r="B133" s="364"/>
      <c r="C133" s="365"/>
      <c r="D133" s="365"/>
      <c r="E133" s="365"/>
      <c r="F133" s="365"/>
      <c r="G133" s="365"/>
      <c r="H133" s="365"/>
      <c r="I133" s="365"/>
      <c r="J133" s="365"/>
      <c r="K133" s="366"/>
      <c r="L133" s="306"/>
      <c r="M133" s="307"/>
      <c r="N133" s="307"/>
      <c r="O133" s="307"/>
      <c r="P133" s="307"/>
      <c r="Q133" s="307"/>
      <c r="R133" s="308"/>
    </row>
    <row r="134" spans="2:18" ht="14.85" customHeight="1" thickBot="1" x14ac:dyDescent="0.25">
      <c r="B134" s="364"/>
      <c r="C134" s="365"/>
      <c r="D134" s="365"/>
      <c r="E134" s="365"/>
      <c r="F134" s="365"/>
      <c r="G134" s="365"/>
      <c r="H134" s="365"/>
      <c r="I134" s="365"/>
      <c r="J134" s="365"/>
      <c r="K134" s="366"/>
      <c r="L134" s="306"/>
      <c r="M134" s="307"/>
      <c r="N134" s="307"/>
      <c r="O134" s="307"/>
      <c r="P134" s="307"/>
      <c r="Q134" s="307"/>
      <c r="R134" s="308"/>
    </row>
    <row r="135" spans="2:18" ht="38.1" customHeight="1" thickBot="1" x14ac:dyDescent="0.25">
      <c r="B135" s="309" t="s">
        <v>123</v>
      </c>
      <c r="C135" s="310"/>
      <c r="D135" s="310"/>
      <c r="E135" s="310"/>
      <c r="F135" s="310"/>
      <c r="G135" s="310"/>
      <c r="H135" s="310"/>
      <c r="I135" s="310"/>
      <c r="J135" s="310"/>
      <c r="K135" s="310"/>
      <c r="L135" s="312"/>
      <c r="M135" s="313"/>
      <c r="N135" s="313"/>
      <c r="O135" s="313"/>
      <c r="P135" s="313"/>
      <c r="Q135" s="313"/>
      <c r="R135" s="314"/>
    </row>
    <row r="136" spans="2:18" ht="60.75" customHeight="1" x14ac:dyDescent="0.2">
      <c r="B136" s="511" t="s">
        <v>253</v>
      </c>
      <c r="C136" s="511"/>
      <c r="D136" s="511"/>
      <c r="E136" s="511"/>
      <c r="F136" s="511"/>
      <c r="G136" s="511"/>
      <c r="H136" s="511"/>
      <c r="I136" s="511"/>
      <c r="J136" s="511"/>
      <c r="K136" s="512"/>
      <c r="L136" s="288" t="s">
        <v>136</v>
      </c>
      <c r="M136" s="289"/>
      <c r="N136" s="289"/>
      <c r="O136" s="289"/>
      <c r="P136" s="289"/>
      <c r="Q136" s="289"/>
      <c r="R136" s="290"/>
    </row>
    <row r="137" spans="2:18" ht="30.75" customHeight="1" x14ac:dyDescent="0.2">
      <c r="B137" s="513"/>
      <c r="C137" s="513"/>
      <c r="D137" s="513"/>
      <c r="E137" s="513"/>
      <c r="F137" s="513"/>
      <c r="G137" s="513"/>
      <c r="H137" s="513"/>
      <c r="I137" s="513"/>
      <c r="J137" s="513"/>
      <c r="K137" s="514"/>
      <c r="L137" s="288"/>
      <c r="M137" s="289"/>
      <c r="N137" s="289"/>
      <c r="O137" s="289"/>
      <c r="P137" s="289"/>
      <c r="Q137" s="289"/>
      <c r="R137" s="290"/>
    </row>
    <row r="138" spans="2:18" ht="29.25" customHeight="1" x14ac:dyDescent="0.2">
      <c r="B138" s="513"/>
      <c r="C138" s="513"/>
      <c r="D138" s="513"/>
      <c r="E138" s="513"/>
      <c r="F138" s="513"/>
      <c r="G138" s="513"/>
      <c r="H138" s="513"/>
      <c r="I138" s="513"/>
      <c r="J138" s="513"/>
      <c r="K138" s="514"/>
      <c r="L138" s="288"/>
      <c r="M138" s="289"/>
      <c r="N138" s="289"/>
      <c r="O138" s="289"/>
      <c r="P138" s="289"/>
      <c r="Q138" s="289"/>
      <c r="R138" s="290"/>
    </row>
    <row r="139" spans="2:18" ht="21" customHeight="1" x14ac:dyDescent="0.2">
      <c r="B139" s="513"/>
      <c r="C139" s="513"/>
      <c r="D139" s="513"/>
      <c r="E139" s="513"/>
      <c r="F139" s="513"/>
      <c r="G139" s="513"/>
      <c r="H139" s="513"/>
      <c r="I139" s="513"/>
      <c r="J139" s="513"/>
      <c r="K139" s="514"/>
      <c r="L139" s="288"/>
      <c r="M139" s="289"/>
      <c r="N139" s="289"/>
      <c r="O139" s="289"/>
      <c r="P139" s="289"/>
      <c r="Q139" s="289"/>
      <c r="R139" s="290"/>
    </row>
    <row r="140" spans="2:18" ht="14.1" customHeight="1" x14ac:dyDescent="0.2">
      <c r="B140" s="513"/>
      <c r="C140" s="513"/>
      <c r="D140" s="513"/>
      <c r="E140" s="513"/>
      <c r="F140" s="513"/>
      <c r="G140" s="513"/>
      <c r="H140" s="513"/>
      <c r="I140" s="513"/>
      <c r="J140" s="513"/>
      <c r="K140" s="514"/>
      <c r="L140" s="288"/>
      <c r="M140" s="289"/>
      <c r="N140" s="289"/>
      <c r="O140" s="289"/>
      <c r="P140" s="289"/>
      <c r="Q140" s="289"/>
      <c r="R140" s="290"/>
    </row>
    <row r="141" spans="2:18" ht="27.75" customHeight="1" x14ac:dyDescent="0.2">
      <c r="B141" s="513"/>
      <c r="C141" s="513"/>
      <c r="D141" s="513"/>
      <c r="E141" s="513"/>
      <c r="F141" s="513"/>
      <c r="G141" s="513"/>
      <c r="H141" s="513"/>
      <c r="I141" s="513"/>
      <c r="J141" s="513"/>
      <c r="K141" s="514"/>
      <c r="L141" s="288"/>
      <c r="M141" s="289"/>
      <c r="N141" s="289"/>
      <c r="O141" s="289"/>
      <c r="P141" s="289"/>
      <c r="Q141" s="289"/>
      <c r="R141" s="290"/>
    </row>
    <row r="142" spans="2:18" ht="26.25" customHeight="1" x14ac:dyDescent="0.2">
      <c r="B142" s="513"/>
      <c r="C142" s="513"/>
      <c r="D142" s="513"/>
      <c r="E142" s="513"/>
      <c r="F142" s="513"/>
      <c r="G142" s="513"/>
      <c r="H142" s="513"/>
      <c r="I142" s="513"/>
      <c r="J142" s="513"/>
      <c r="K142" s="514"/>
      <c r="L142" s="288"/>
      <c r="M142" s="289"/>
      <c r="N142" s="289"/>
      <c r="O142" s="289"/>
      <c r="P142" s="289"/>
      <c r="Q142" s="289"/>
      <c r="R142" s="290"/>
    </row>
    <row r="143" spans="2:18" ht="30.75" customHeight="1" x14ac:dyDescent="0.2">
      <c r="B143" s="513"/>
      <c r="C143" s="513"/>
      <c r="D143" s="513"/>
      <c r="E143" s="513"/>
      <c r="F143" s="513"/>
      <c r="G143" s="513"/>
      <c r="H143" s="513"/>
      <c r="I143" s="513"/>
      <c r="J143" s="513"/>
      <c r="K143" s="514"/>
      <c r="L143" s="288"/>
      <c r="M143" s="289"/>
      <c r="N143" s="289"/>
      <c r="O143" s="289"/>
      <c r="P143" s="289"/>
      <c r="Q143" s="289"/>
      <c r="R143" s="290"/>
    </row>
    <row r="144" spans="2:18" ht="15" thickBot="1" x14ac:dyDescent="0.25">
      <c r="B144" s="515"/>
      <c r="C144" s="515"/>
      <c r="D144" s="515"/>
      <c r="E144" s="515"/>
      <c r="F144" s="515"/>
      <c r="G144" s="515"/>
      <c r="H144" s="515"/>
      <c r="I144" s="515"/>
      <c r="J144" s="515"/>
      <c r="K144" s="516"/>
      <c r="L144" s="291"/>
      <c r="M144" s="292"/>
      <c r="N144" s="292"/>
      <c r="O144" s="292"/>
      <c r="P144" s="292"/>
      <c r="Q144" s="292"/>
      <c r="R144" s="293"/>
    </row>
    <row r="145" spans="2:18" ht="30" customHeight="1" thickBot="1" x14ac:dyDescent="0.25">
      <c r="B145" s="342" t="s">
        <v>137</v>
      </c>
      <c r="C145" s="343"/>
      <c r="D145" s="343"/>
      <c r="E145" s="343"/>
      <c r="F145" s="343"/>
      <c r="G145" s="343"/>
      <c r="H145" s="343"/>
      <c r="I145" s="343"/>
      <c r="J145" s="343"/>
      <c r="K145" s="344"/>
      <c r="L145" s="340"/>
      <c r="M145" s="340"/>
      <c r="N145" s="340"/>
      <c r="O145" s="340"/>
      <c r="P145" s="340"/>
      <c r="Q145" s="340"/>
      <c r="R145" s="341"/>
    </row>
    <row r="146" spans="2:18" ht="42" customHeight="1" x14ac:dyDescent="0.2">
      <c r="B146" s="517" t="s">
        <v>286</v>
      </c>
      <c r="C146" s="517"/>
      <c r="D146" s="517"/>
      <c r="E146" s="517"/>
      <c r="F146" s="517"/>
      <c r="G146" s="517"/>
      <c r="H146" s="517"/>
      <c r="I146" s="517"/>
      <c r="J146" s="517"/>
      <c r="K146" s="518"/>
      <c r="L146" s="334"/>
      <c r="M146" s="334"/>
      <c r="N146" s="334"/>
      <c r="O146" s="334"/>
      <c r="P146" s="334"/>
      <c r="Q146" s="334"/>
      <c r="R146" s="335"/>
    </row>
    <row r="147" spans="2:18" ht="40.5" customHeight="1" x14ac:dyDescent="0.2">
      <c r="B147" s="519"/>
      <c r="C147" s="519"/>
      <c r="D147" s="519"/>
      <c r="E147" s="519"/>
      <c r="F147" s="519"/>
      <c r="G147" s="519"/>
      <c r="H147" s="519"/>
      <c r="I147" s="519"/>
      <c r="J147" s="519"/>
      <c r="K147" s="520"/>
      <c r="L147" s="336"/>
      <c r="M147" s="336"/>
      <c r="N147" s="336"/>
      <c r="O147" s="336"/>
      <c r="P147" s="336"/>
      <c r="Q147" s="336"/>
      <c r="R147" s="337"/>
    </row>
    <row r="148" spans="2:18" ht="38.25" customHeight="1" x14ac:dyDescent="0.2">
      <c r="B148" s="519"/>
      <c r="C148" s="519"/>
      <c r="D148" s="519"/>
      <c r="E148" s="519"/>
      <c r="F148" s="519"/>
      <c r="G148" s="519"/>
      <c r="H148" s="519"/>
      <c r="I148" s="519"/>
      <c r="J148" s="519"/>
      <c r="K148" s="520"/>
      <c r="L148" s="336"/>
      <c r="M148" s="336"/>
      <c r="N148" s="336"/>
      <c r="O148" s="336"/>
      <c r="P148" s="336"/>
      <c r="Q148" s="336"/>
      <c r="R148" s="337"/>
    </row>
    <row r="149" spans="2:18" ht="63.75" customHeight="1" thickBot="1" x14ac:dyDescent="0.25">
      <c r="B149" s="521"/>
      <c r="C149" s="521"/>
      <c r="D149" s="521"/>
      <c r="E149" s="521"/>
      <c r="F149" s="521"/>
      <c r="G149" s="521"/>
      <c r="H149" s="521"/>
      <c r="I149" s="521"/>
      <c r="J149" s="521"/>
      <c r="K149" s="522"/>
      <c r="L149" s="338"/>
      <c r="M149" s="338"/>
      <c r="N149" s="338"/>
      <c r="O149" s="338"/>
      <c r="P149" s="338"/>
      <c r="Q149" s="338"/>
      <c r="R149" s="339"/>
    </row>
    <row r="150" spans="2:18" ht="30" customHeight="1" thickBot="1" x14ac:dyDescent="0.25">
      <c r="B150" s="323" t="s">
        <v>138</v>
      </c>
      <c r="C150" s="324"/>
      <c r="D150" s="324"/>
      <c r="E150" s="324"/>
      <c r="F150" s="324"/>
      <c r="G150" s="324"/>
      <c r="H150" s="325"/>
      <c r="I150" s="323" t="s">
        <v>139</v>
      </c>
      <c r="J150" s="324"/>
      <c r="K150" s="325"/>
      <c r="L150" s="340"/>
      <c r="M150" s="340"/>
      <c r="N150" s="340"/>
      <c r="O150" s="340"/>
      <c r="P150" s="340"/>
      <c r="Q150" s="340"/>
      <c r="R150" s="341"/>
    </row>
    <row r="151" spans="2:18" ht="30" customHeight="1" x14ac:dyDescent="0.2">
      <c r="B151" s="266" t="s">
        <v>255</v>
      </c>
      <c r="C151" s="267"/>
      <c r="D151" s="267"/>
      <c r="E151" s="267"/>
      <c r="F151" s="267"/>
      <c r="G151" s="267"/>
      <c r="H151" s="268"/>
      <c r="I151" s="273" t="s">
        <v>254</v>
      </c>
      <c r="J151" s="267"/>
      <c r="K151" s="268"/>
      <c r="L151" s="334"/>
      <c r="M151" s="334"/>
      <c r="N151" s="334"/>
      <c r="O151" s="334"/>
      <c r="P151" s="334"/>
      <c r="Q151" s="334"/>
      <c r="R151" s="335"/>
    </row>
    <row r="152" spans="2:18" ht="21" customHeight="1" x14ac:dyDescent="0.2">
      <c r="B152" s="269"/>
      <c r="C152" s="269"/>
      <c r="D152" s="269"/>
      <c r="E152" s="269"/>
      <c r="F152" s="269"/>
      <c r="G152" s="269"/>
      <c r="H152" s="270"/>
      <c r="I152" s="274"/>
      <c r="J152" s="269"/>
      <c r="K152" s="270"/>
      <c r="L152" s="336"/>
      <c r="M152" s="336"/>
      <c r="N152" s="336"/>
      <c r="O152" s="336"/>
      <c r="P152" s="336"/>
      <c r="Q152" s="336"/>
      <c r="R152" s="337"/>
    </row>
    <row r="153" spans="2:18" x14ac:dyDescent="0.2">
      <c r="B153" s="269"/>
      <c r="C153" s="269"/>
      <c r="D153" s="269"/>
      <c r="E153" s="269"/>
      <c r="F153" s="269"/>
      <c r="G153" s="269"/>
      <c r="H153" s="270"/>
      <c r="I153" s="274"/>
      <c r="J153" s="269"/>
      <c r="K153" s="270"/>
      <c r="L153" s="336"/>
      <c r="M153" s="336"/>
      <c r="N153" s="336"/>
      <c r="O153" s="336"/>
      <c r="P153" s="336"/>
      <c r="Q153" s="336"/>
      <c r="R153" s="337"/>
    </row>
    <row r="154" spans="2:18" ht="15" thickBot="1" x14ac:dyDescent="0.25">
      <c r="B154" s="271"/>
      <c r="C154" s="271"/>
      <c r="D154" s="271"/>
      <c r="E154" s="271"/>
      <c r="F154" s="271"/>
      <c r="G154" s="271"/>
      <c r="H154" s="272"/>
      <c r="I154" s="275"/>
      <c r="J154" s="271"/>
      <c r="K154" s="272"/>
      <c r="L154" s="338"/>
      <c r="M154" s="338"/>
      <c r="N154" s="338"/>
      <c r="O154" s="338"/>
      <c r="P154" s="338"/>
      <c r="Q154" s="338"/>
      <c r="R154" s="339"/>
    </row>
    <row r="155" spans="2:18" ht="30" customHeight="1" thickBot="1" x14ac:dyDescent="0.25">
      <c r="B155" s="323" t="s">
        <v>104</v>
      </c>
      <c r="C155" s="324"/>
      <c r="D155" s="324"/>
      <c r="E155" s="324"/>
      <c r="F155" s="324"/>
      <c r="G155" s="324"/>
      <c r="H155" s="325"/>
      <c r="I155" s="323" t="s">
        <v>140</v>
      </c>
      <c r="J155" s="324"/>
      <c r="K155" s="325"/>
      <c r="L155" s="326"/>
      <c r="M155" s="326"/>
      <c r="N155" s="326"/>
      <c r="O155" s="326"/>
      <c r="P155" s="326"/>
      <c r="Q155" s="326"/>
      <c r="R155" s="327"/>
    </row>
    <row r="156" spans="2:18" ht="22.5" customHeight="1" x14ac:dyDescent="0.2">
      <c r="B156" s="266" t="s">
        <v>256</v>
      </c>
      <c r="C156" s="267"/>
      <c r="D156" s="267"/>
      <c r="E156" s="267"/>
      <c r="F156" s="267"/>
      <c r="G156" s="267"/>
      <c r="H156" s="268"/>
      <c r="I156" s="273" t="s">
        <v>257</v>
      </c>
      <c r="J156" s="267"/>
      <c r="K156" s="268"/>
      <c r="L156" s="328"/>
      <c r="M156" s="328"/>
      <c r="N156" s="328"/>
      <c r="O156" s="328"/>
      <c r="P156" s="328"/>
      <c r="Q156" s="328"/>
      <c r="R156" s="329"/>
    </row>
    <row r="157" spans="2:18" ht="28.5" customHeight="1" x14ac:dyDescent="0.2">
      <c r="B157" s="269"/>
      <c r="C157" s="269"/>
      <c r="D157" s="269"/>
      <c r="E157" s="269"/>
      <c r="F157" s="269"/>
      <c r="G157" s="269"/>
      <c r="H157" s="270"/>
      <c r="I157" s="274"/>
      <c r="J157" s="269"/>
      <c r="K157" s="270"/>
      <c r="L157" s="330"/>
      <c r="M157" s="330"/>
      <c r="N157" s="330"/>
      <c r="O157" s="330"/>
      <c r="P157" s="330"/>
      <c r="Q157" s="330"/>
      <c r="R157" s="331"/>
    </row>
    <row r="158" spans="2:18" x14ac:dyDescent="0.2">
      <c r="B158" s="269"/>
      <c r="C158" s="269"/>
      <c r="D158" s="269"/>
      <c r="E158" s="269"/>
      <c r="F158" s="269"/>
      <c r="G158" s="269"/>
      <c r="H158" s="270"/>
      <c r="I158" s="274"/>
      <c r="J158" s="269"/>
      <c r="K158" s="270"/>
      <c r="L158" s="330"/>
      <c r="M158" s="330"/>
      <c r="N158" s="330"/>
      <c r="O158" s="330"/>
      <c r="P158" s="330"/>
      <c r="Q158" s="330"/>
      <c r="R158" s="331"/>
    </row>
    <row r="159" spans="2:18" ht="33" customHeight="1" thickBot="1" x14ac:dyDescent="0.25">
      <c r="B159" s="271"/>
      <c r="C159" s="271"/>
      <c r="D159" s="271"/>
      <c r="E159" s="271"/>
      <c r="F159" s="271"/>
      <c r="G159" s="271"/>
      <c r="H159" s="272"/>
      <c r="I159" s="274"/>
      <c r="J159" s="269"/>
      <c r="K159" s="270"/>
      <c r="L159" s="332"/>
      <c r="M159" s="332"/>
      <c r="N159" s="332"/>
      <c r="O159" s="332"/>
      <c r="P159" s="332"/>
      <c r="Q159" s="332"/>
      <c r="R159" s="333"/>
    </row>
    <row r="160" spans="2:18" x14ac:dyDescent="0.2">
      <c r="B160" s="71"/>
      <c r="C160" s="71"/>
      <c r="D160" s="71"/>
      <c r="E160" s="71"/>
      <c r="F160" s="71"/>
      <c r="L160" s="71"/>
      <c r="M160" s="71"/>
      <c r="N160" s="71"/>
      <c r="O160" s="71"/>
      <c r="P160" s="71"/>
      <c r="Q160" s="60"/>
      <c r="R160" s="60"/>
    </row>
    <row r="161" spans="2:18" ht="15" thickBot="1" x14ac:dyDescent="0.25">
      <c r="B161" s="71"/>
      <c r="C161" s="71"/>
      <c r="D161" s="71"/>
      <c r="E161" s="71"/>
      <c r="F161" s="71"/>
      <c r="L161" s="71"/>
      <c r="M161" s="71"/>
      <c r="N161" s="71"/>
      <c r="O161" s="71"/>
      <c r="P161" s="71"/>
      <c r="Q161" s="60"/>
      <c r="R161" s="60"/>
    </row>
    <row r="162" spans="2:18" ht="14.1" customHeight="1" x14ac:dyDescent="0.2">
      <c r="B162" s="300" t="s">
        <v>105</v>
      </c>
      <c r="C162" s="301"/>
      <c r="D162" s="301"/>
      <c r="E162" s="301"/>
      <c r="F162" s="301"/>
      <c r="G162" s="301"/>
      <c r="H162" s="301"/>
      <c r="I162" s="301"/>
      <c r="J162" s="301"/>
      <c r="K162" s="302"/>
      <c r="L162" s="303" t="s">
        <v>93</v>
      </c>
      <c r="M162" s="304"/>
      <c r="N162" s="304"/>
      <c r="O162" s="304"/>
      <c r="P162" s="304"/>
      <c r="Q162" s="304"/>
      <c r="R162" s="305"/>
    </row>
    <row r="163" spans="2:18" ht="14.1" customHeight="1" x14ac:dyDescent="0.2">
      <c r="B163" s="300"/>
      <c r="C163" s="301"/>
      <c r="D163" s="301"/>
      <c r="E163" s="301"/>
      <c r="F163" s="301"/>
      <c r="G163" s="301"/>
      <c r="H163" s="301"/>
      <c r="I163" s="301"/>
      <c r="J163" s="301"/>
      <c r="K163" s="302"/>
      <c r="L163" s="306"/>
      <c r="M163" s="307"/>
      <c r="N163" s="307"/>
      <c r="O163" s="307"/>
      <c r="P163" s="307"/>
      <c r="Q163" s="307"/>
      <c r="R163" s="308"/>
    </row>
    <row r="164" spans="2:18" ht="14.85" customHeight="1" thickBot="1" x14ac:dyDescent="0.25">
      <c r="B164" s="300"/>
      <c r="C164" s="301"/>
      <c r="D164" s="301"/>
      <c r="E164" s="301"/>
      <c r="F164" s="301"/>
      <c r="G164" s="301"/>
      <c r="H164" s="301"/>
      <c r="I164" s="301"/>
      <c r="J164" s="301"/>
      <c r="K164" s="302"/>
      <c r="L164" s="306"/>
      <c r="M164" s="307"/>
      <c r="N164" s="307"/>
      <c r="O164" s="307"/>
      <c r="P164" s="307"/>
      <c r="Q164" s="307"/>
      <c r="R164" s="308"/>
    </row>
    <row r="165" spans="2:18" ht="30" customHeight="1" thickBot="1" x14ac:dyDescent="0.25">
      <c r="B165" s="309" t="s">
        <v>124</v>
      </c>
      <c r="C165" s="310"/>
      <c r="D165" s="310"/>
      <c r="E165" s="310"/>
      <c r="F165" s="310"/>
      <c r="G165" s="310"/>
      <c r="H165" s="310"/>
      <c r="I165" s="310"/>
      <c r="J165" s="310"/>
      <c r="K165" s="311"/>
      <c r="L165" s="312"/>
      <c r="M165" s="313"/>
      <c r="N165" s="313"/>
      <c r="O165" s="313"/>
      <c r="P165" s="313"/>
      <c r="Q165" s="313"/>
      <c r="R165" s="314"/>
    </row>
    <row r="166" spans="2:18" ht="14.1" customHeight="1" x14ac:dyDescent="0.2">
      <c r="B166" s="276" t="s">
        <v>283</v>
      </c>
      <c r="C166" s="277"/>
      <c r="D166" s="277"/>
      <c r="E166" s="277"/>
      <c r="F166" s="277"/>
      <c r="G166" s="277"/>
      <c r="H166" s="277"/>
      <c r="I166" s="277"/>
      <c r="J166" s="277"/>
      <c r="K166" s="278"/>
      <c r="L166" s="315" t="s">
        <v>141</v>
      </c>
      <c r="M166" s="316"/>
      <c r="N166" s="316"/>
      <c r="O166" s="316"/>
      <c r="P166" s="316"/>
      <c r="Q166" s="316"/>
      <c r="R166" s="317"/>
    </row>
    <row r="167" spans="2:18" x14ac:dyDescent="0.2">
      <c r="B167" s="279"/>
      <c r="C167" s="280"/>
      <c r="D167" s="280"/>
      <c r="E167" s="280"/>
      <c r="F167" s="280"/>
      <c r="G167" s="280"/>
      <c r="H167" s="280"/>
      <c r="I167" s="280"/>
      <c r="J167" s="280"/>
      <c r="K167" s="281"/>
      <c r="L167" s="318"/>
      <c r="M167" s="289"/>
      <c r="N167" s="289"/>
      <c r="O167" s="289"/>
      <c r="P167" s="289"/>
      <c r="Q167" s="289"/>
      <c r="R167" s="319"/>
    </row>
    <row r="168" spans="2:18" x14ac:dyDescent="0.2">
      <c r="B168" s="279"/>
      <c r="C168" s="280"/>
      <c r="D168" s="280"/>
      <c r="E168" s="280"/>
      <c r="F168" s="280"/>
      <c r="G168" s="280"/>
      <c r="H168" s="280"/>
      <c r="I168" s="280"/>
      <c r="J168" s="280"/>
      <c r="K168" s="281"/>
      <c r="L168" s="318"/>
      <c r="M168" s="289"/>
      <c r="N168" s="289"/>
      <c r="O168" s="289"/>
      <c r="P168" s="289"/>
      <c r="Q168" s="289"/>
      <c r="R168" s="319"/>
    </row>
    <row r="169" spans="2:18" x14ac:dyDescent="0.2">
      <c r="B169" s="279"/>
      <c r="C169" s="280"/>
      <c r="D169" s="280"/>
      <c r="E169" s="280"/>
      <c r="F169" s="280"/>
      <c r="G169" s="280"/>
      <c r="H169" s="280"/>
      <c r="I169" s="280"/>
      <c r="J169" s="280"/>
      <c r="K169" s="281"/>
      <c r="L169" s="318"/>
      <c r="M169" s="289"/>
      <c r="N169" s="289"/>
      <c r="O169" s="289"/>
      <c r="P169" s="289"/>
      <c r="Q169" s="289"/>
      <c r="R169" s="319"/>
    </row>
    <row r="170" spans="2:18" x14ac:dyDescent="0.2">
      <c r="B170" s="279"/>
      <c r="C170" s="280"/>
      <c r="D170" s="280"/>
      <c r="E170" s="280"/>
      <c r="F170" s="280"/>
      <c r="G170" s="280"/>
      <c r="H170" s="280"/>
      <c r="I170" s="280"/>
      <c r="J170" s="280"/>
      <c r="K170" s="281"/>
      <c r="L170" s="318"/>
      <c r="M170" s="289"/>
      <c r="N170" s="289"/>
      <c r="O170" s="289"/>
      <c r="P170" s="289"/>
      <c r="Q170" s="289"/>
      <c r="R170" s="319"/>
    </row>
    <row r="171" spans="2:18" x14ac:dyDescent="0.2">
      <c r="B171" s="279"/>
      <c r="C171" s="280"/>
      <c r="D171" s="280"/>
      <c r="E171" s="280"/>
      <c r="F171" s="280"/>
      <c r="G171" s="280"/>
      <c r="H171" s="280"/>
      <c r="I171" s="280"/>
      <c r="J171" s="280"/>
      <c r="K171" s="281"/>
      <c r="L171" s="318"/>
      <c r="M171" s="289"/>
      <c r="N171" s="289"/>
      <c r="O171" s="289"/>
      <c r="P171" s="289"/>
      <c r="Q171" s="289"/>
      <c r="R171" s="319"/>
    </row>
    <row r="172" spans="2:18" x14ac:dyDescent="0.2">
      <c r="B172" s="279"/>
      <c r="C172" s="280"/>
      <c r="D172" s="280"/>
      <c r="E172" s="280"/>
      <c r="F172" s="280"/>
      <c r="G172" s="280"/>
      <c r="H172" s="280"/>
      <c r="I172" s="280"/>
      <c r="J172" s="280"/>
      <c r="K172" s="281"/>
      <c r="L172" s="318"/>
      <c r="M172" s="289"/>
      <c r="N172" s="289"/>
      <c r="O172" s="289"/>
      <c r="P172" s="289"/>
      <c r="Q172" s="289"/>
      <c r="R172" s="319"/>
    </row>
    <row r="173" spans="2:18" x14ac:dyDescent="0.2">
      <c r="B173" s="279"/>
      <c r="C173" s="280"/>
      <c r="D173" s="280"/>
      <c r="E173" s="280"/>
      <c r="F173" s="280"/>
      <c r="G173" s="280"/>
      <c r="H173" s="280"/>
      <c r="I173" s="280"/>
      <c r="J173" s="280"/>
      <c r="K173" s="281"/>
      <c r="L173" s="318"/>
      <c r="M173" s="289"/>
      <c r="N173" s="289"/>
      <c r="O173" s="289"/>
      <c r="P173" s="289"/>
      <c r="Q173" s="289"/>
      <c r="R173" s="319"/>
    </row>
    <row r="174" spans="2:18" x14ac:dyDescent="0.2">
      <c r="B174" s="279"/>
      <c r="C174" s="280"/>
      <c r="D174" s="280"/>
      <c r="E174" s="280"/>
      <c r="F174" s="280"/>
      <c r="G174" s="280"/>
      <c r="H174" s="280"/>
      <c r="I174" s="280"/>
      <c r="J174" s="280"/>
      <c r="K174" s="281"/>
      <c r="L174" s="318"/>
      <c r="M174" s="289"/>
      <c r="N174" s="289"/>
      <c r="O174" s="289"/>
      <c r="P174" s="289"/>
      <c r="Q174" s="289"/>
      <c r="R174" s="319"/>
    </row>
    <row r="175" spans="2:18" x14ac:dyDescent="0.2">
      <c r="B175" s="279"/>
      <c r="C175" s="280"/>
      <c r="D175" s="280"/>
      <c r="E175" s="280"/>
      <c r="F175" s="280"/>
      <c r="G175" s="280"/>
      <c r="H175" s="280"/>
      <c r="I175" s="280"/>
      <c r="J175" s="280"/>
      <c r="K175" s="281"/>
      <c r="L175" s="318"/>
      <c r="M175" s="289"/>
      <c r="N175" s="289"/>
      <c r="O175" s="289"/>
      <c r="P175" s="289"/>
      <c r="Q175" s="289"/>
      <c r="R175" s="319"/>
    </row>
    <row r="176" spans="2:18" x14ac:dyDescent="0.2">
      <c r="B176" s="279"/>
      <c r="C176" s="280"/>
      <c r="D176" s="280"/>
      <c r="E176" s="280"/>
      <c r="F176" s="280"/>
      <c r="G176" s="280"/>
      <c r="H176" s="280"/>
      <c r="I176" s="280"/>
      <c r="J176" s="280"/>
      <c r="K176" s="281"/>
      <c r="L176" s="318"/>
      <c r="M176" s="289"/>
      <c r="N176" s="289"/>
      <c r="O176" s="289"/>
      <c r="P176" s="289"/>
      <c r="Q176" s="289"/>
      <c r="R176" s="319"/>
    </row>
    <row r="177" spans="2:18" x14ac:dyDescent="0.2">
      <c r="B177" s="279"/>
      <c r="C177" s="280"/>
      <c r="D177" s="280"/>
      <c r="E177" s="280"/>
      <c r="F177" s="280"/>
      <c r="G177" s="280"/>
      <c r="H177" s="280"/>
      <c r="I177" s="280"/>
      <c r="J177" s="280"/>
      <c r="K177" s="281"/>
      <c r="L177" s="318"/>
      <c r="M177" s="289"/>
      <c r="N177" s="289"/>
      <c r="O177" s="289"/>
      <c r="P177" s="289"/>
      <c r="Q177" s="289"/>
      <c r="R177" s="319"/>
    </row>
    <row r="178" spans="2:18" x14ac:dyDescent="0.2">
      <c r="B178" s="279"/>
      <c r="C178" s="280"/>
      <c r="D178" s="280"/>
      <c r="E178" s="280"/>
      <c r="F178" s="280"/>
      <c r="G178" s="280"/>
      <c r="H178" s="280"/>
      <c r="I178" s="280"/>
      <c r="J178" s="280"/>
      <c r="K178" s="281"/>
      <c r="L178" s="318"/>
      <c r="M178" s="289"/>
      <c r="N178" s="289"/>
      <c r="O178" s="289"/>
      <c r="P178" s="289"/>
      <c r="Q178" s="289"/>
      <c r="R178" s="319"/>
    </row>
    <row r="179" spans="2:18" x14ac:dyDescent="0.2">
      <c r="B179" s="279"/>
      <c r="C179" s="280"/>
      <c r="D179" s="280"/>
      <c r="E179" s="280"/>
      <c r="F179" s="280"/>
      <c r="G179" s="280"/>
      <c r="H179" s="280"/>
      <c r="I179" s="280"/>
      <c r="J179" s="280"/>
      <c r="K179" s="281"/>
      <c r="L179" s="318"/>
      <c r="M179" s="289"/>
      <c r="N179" s="289"/>
      <c r="O179" s="289"/>
      <c r="P179" s="289"/>
      <c r="Q179" s="289"/>
      <c r="R179" s="319"/>
    </row>
    <row r="180" spans="2:18" x14ac:dyDescent="0.2">
      <c r="B180" s="279"/>
      <c r="C180" s="280"/>
      <c r="D180" s="280"/>
      <c r="E180" s="280"/>
      <c r="F180" s="280"/>
      <c r="G180" s="280"/>
      <c r="H180" s="280"/>
      <c r="I180" s="280"/>
      <c r="J180" s="280"/>
      <c r="K180" s="281"/>
      <c r="L180" s="318"/>
      <c r="M180" s="289"/>
      <c r="N180" s="289"/>
      <c r="O180" s="289"/>
      <c r="P180" s="289"/>
      <c r="Q180" s="289"/>
      <c r="R180" s="319"/>
    </row>
    <row r="181" spans="2:18" x14ac:dyDescent="0.2">
      <c r="B181" s="279"/>
      <c r="C181" s="280"/>
      <c r="D181" s="280"/>
      <c r="E181" s="280"/>
      <c r="F181" s="280"/>
      <c r="G181" s="280"/>
      <c r="H181" s="280"/>
      <c r="I181" s="280"/>
      <c r="J181" s="280"/>
      <c r="K181" s="281"/>
      <c r="L181" s="318"/>
      <c r="M181" s="289"/>
      <c r="N181" s="289"/>
      <c r="O181" s="289"/>
      <c r="P181" s="289"/>
      <c r="Q181" s="289"/>
      <c r="R181" s="319"/>
    </row>
    <row r="182" spans="2:18" x14ac:dyDescent="0.2">
      <c r="B182" s="279"/>
      <c r="C182" s="280"/>
      <c r="D182" s="280"/>
      <c r="E182" s="280"/>
      <c r="F182" s="280"/>
      <c r="G182" s="280"/>
      <c r="H182" s="280"/>
      <c r="I182" s="280"/>
      <c r="J182" s="280"/>
      <c r="K182" s="281"/>
      <c r="L182" s="318"/>
      <c r="M182" s="289"/>
      <c r="N182" s="289"/>
      <c r="O182" s="289"/>
      <c r="P182" s="289"/>
      <c r="Q182" s="289"/>
      <c r="R182" s="319"/>
    </row>
    <row r="183" spans="2:18" x14ac:dyDescent="0.2">
      <c r="B183" s="279"/>
      <c r="C183" s="280"/>
      <c r="D183" s="280"/>
      <c r="E183" s="280"/>
      <c r="F183" s="280"/>
      <c r="G183" s="280"/>
      <c r="H183" s="280"/>
      <c r="I183" s="280"/>
      <c r="J183" s="280"/>
      <c r="K183" s="281"/>
      <c r="L183" s="318"/>
      <c r="M183" s="289"/>
      <c r="N183" s="289"/>
      <c r="O183" s="289"/>
      <c r="P183" s="289"/>
      <c r="Q183" s="289"/>
      <c r="R183" s="319"/>
    </row>
    <row r="184" spans="2:18" x14ac:dyDescent="0.2">
      <c r="B184" s="279"/>
      <c r="C184" s="280"/>
      <c r="D184" s="280"/>
      <c r="E184" s="280"/>
      <c r="F184" s="280"/>
      <c r="G184" s="280"/>
      <c r="H184" s="280"/>
      <c r="I184" s="280"/>
      <c r="J184" s="280"/>
      <c r="K184" s="281"/>
      <c r="L184" s="318"/>
      <c r="M184" s="289"/>
      <c r="N184" s="289"/>
      <c r="O184" s="289"/>
      <c r="P184" s="289"/>
      <c r="Q184" s="289"/>
      <c r="R184" s="319"/>
    </row>
    <row r="185" spans="2:18" x14ac:dyDescent="0.2">
      <c r="B185" s="279"/>
      <c r="C185" s="280"/>
      <c r="D185" s="280"/>
      <c r="E185" s="280"/>
      <c r="F185" s="280"/>
      <c r="G185" s="280"/>
      <c r="H185" s="280"/>
      <c r="I185" s="280"/>
      <c r="J185" s="280"/>
      <c r="K185" s="281"/>
      <c r="L185" s="318"/>
      <c r="M185" s="289"/>
      <c r="N185" s="289"/>
      <c r="O185" s="289"/>
      <c r="P185" s="289"/>
      <c r="Q185" s="289"/>
      <c r="R185" s="319"/>
    </row>
    <row r="186" spans="2:18" ht="1.5" customHeight="1" x14ac:dyDescent="0.2">
      <c r="B186" s="279"/>
      <c r="C186" s="280"/>
      <c r="D186" s="280"/>
      <c r="E186" s="280"/>
      <c r="F186" s="280"/>
      <c r="G186" s="280"/>
      <c r="H186" s="280"/>
      <c r="I186" s="280"/>
      <c r="J186" s="280"/>
      <c r="K186" s="281"/>
      <c r="L186" s="318"/>
      <c r="M186" s="289"/>
      <c r="N186" s="289"/>
      <c r="O186" s="289"/>
      <c r="P186" s="289"/>
      <c r="Q186" s="289"/>
      <c r="R186" s="319"/>
    </row>
    <row r="187" spans="2:18" x14ac:dyDescent="0.2">
      <c r="B187" s="279"/>
      <c r="C187" s="280"/>
      <c r="D187" s="280"/>
      <c r="E187" s="280"/>
      <c r="F187" s="280"/>
      <c r="G187" s="280"/>
      <c r="H187" s="280"/>
      <c r="I187" s="280"/>
      <c r="J187" s="280"/>
      <c r="K187" s="281"/>
      <c r="L187" s="318"/>
      <c r="M187" s="289"/>
      <c r="N187" s="289"/>
      <c r="O187" s="289"/>
      <c r="P187" s="289"/>
      <c r="Q187" s="289"/>
      <c r="R187" s="319"/>
    </row>
    <row r="188" spans="2:18" hidden="1" x14ac:dyDescent="0.2">
      <c r="B188" s="279"/>
      <c r="C188" s="280"/>
      <c r="D188" s="280"/>
      <c r="E188" s="280"/>
      <c r="F188" s="280"/>
      <c r="G188" s="280"/>
      <c r="H188" s="280"/>
      <c r="I188" s="280"/>
      <c r="J188" s="280"/>
      <c r="K188" s="281"/>
      <c r="L188" s="318"/>
      <c r="M188" s="289"/>
      <c r="N188" s="289"/>
      <c r="O188" s="289"/>
      <c r="P188" s="289"/>
      <c r="Q188" s="289"/>
      <c r="R188" s="319"/>
    </row>
    <row r="189" spans="2:18" x14ac:dyDescent="0.2">
      <c r="B189" s="279"/>
      <c r="C189" s="280"/>
      <c r="D189" s="280"/>
      <c r="E189" s="280"/>
      <c r="F189" s="280"/>
      <c r="G189" s="280"/>
      <c r="H189" s="280"/>
      <c r="I189" s="280"/>
      <c r="J189" s="280"/>
      <c r="K189" s="281"/>
      <c r="L189" s="318"/>
      <c r="M189" s="289"/>
      <c r="N189" s="289"/>
      <c r="O189" s="289"/>
      <c r="P189" s="289"/>
      <c r="Q189" s="289"/>
      <c r="R189" s="319"/>
    </row>
    <row r="190" spans="2:18" ht="7.5" customHeight="1" x14ac:dyDescent="0.2">
      <c r="B190" s="279"/>
      <c r="C190" s="280"/>
      <c r="D190" s="280"/>
      <c r="E190" s="280"/>
      <c r="F190" s="280"/>
      <c r="G190" s="280"/>
      <c r="H190" s="280"/>
      <c r="I190" s="280"/>
      <c r="J190" s="280"/>
      <c r="K190" s="281"/>
      <c r="L190" s="318"/>
      <c r="M190" s="289"/>
      <c r="N190" s="289"/>
      <c r="O190" s="289"/>
      <c r="P190" s="289"/>
      <c r="Q190" s="289"/>
      <c r="R190" s="319"/>
    </row>
    <row r="191" spans="2:18" ht="15" hidden="1" thickBot="1" x14ac:dyDescent="0.25">
      <c r="B191" s="282"/>
      <c r="C191" s="283"/>
      <c r="D191" s="283"/>
      <c r="E191" s="283"/>
      <c r="F191" s="283"/>
      <c r="G191" s="283"/>
      <c r="H191" s="283"/>
      <c r="I191" s="283"/>
      <c r="J191" s="283"/>
      <c r="K191" s="284"/>
      <c r="L191" s="320"/>
      <c r="M191" s="321"/>
      <c r="N191" s="321"/>
      <c r="O191" s="321"/>
      <c r="P191" s="321"/>
      <c r="Q191" s="321"/>
      <c r="R191" s="322"/>
    </row>
    <row r="192" spans="2:18" x14ac:dyDescent="0.2">
      <c r="B192" s="60"/>
      <c r="C192" s="60"/>
      <c r="D192" s="60"/>
      <c r="E192" s="60"/>
      <c r="F192" s="60"/>
      <c r="L192" s="60"/>
      <c r="M192" s="60"/>
      <c r="N192" s="60"/>
      <c r="O192" s="60"/>
      <c r="P192" s="60"/>
      <c r="Q192" s="60"/>
      <c r="R192" s="60"/>
    </row>
  </sheetData>
  <sheetProtection selectLockedCells="1"/>
  <mergeCells count="134">
    <mergeCell ref="B53:J54"/>
    <mergeCell ref="B136:K144"/>
    <mergeCell ref="B146:K149"/>
    <mergeCell ref="B13:J13"/>
    <mergeCell ref="K13:R13"/>
    <mergeCell ref="B56:J56"/>
    <mergeCell ref="F68:J68"/>
    <mergeCell ref="B69:D69"/>
    <mergeCell ref="F69:J69"/>
    <mergeCell ref="B70:D70"/>
    <mergeCell ref="F70:J70"/>
    <mergeCell ref="B71:D71"/>
    <mergeCell ref="F71:J71"/>
    <mergeCell ref="B63:J64"/>
    <mergeCell ref="B51:J52"/>
    <mergeCell ref="B57:J58"/>
    <mergeCell ref="K63:R64"/>
    <mergeCell ref="B65:J65"/>
    <mergeCell ref="K65:R65"/>
    <mergeCell ref="B66:D66"/>
    <mergeCell ref="F78:J78"/>
    <mergeCell ref="F79:J79"/>
    <mergeCell ref="B55:J55"/>
    <mergeCell ref="K55:R55"/>
    <mergeCell ref="K56:R62"/>
    <mergeCell ref="B8:J8"/>
    <mergeCell ref="K8:R8"/>
    <mergeCell ref="B9:J9"/>
    <mergeCell ref="K9:R9"/>
    <mergeCell ref="B10:J10"/>
    <mergeCell ref="K10:R10"/>
    <mergeCell ref="B11:J11"/>
    <mergeCell ref="K11:R11"/>
    <mergeCell ref="B12:J12"/>
    <mergeCell ref="K12:R12"/>
    <mergeCell ref="K26:R44"/>
    <mergeCell ref="B45:J46"/>
    <mergeCell ref="K45:R46"/>
    <mergeCell ref="B47:J47"/>
    <mergeCell ref="K47:R47"/>
    <mergeCell ref="B48:J48"/>
    <mergeCell ref="B49:J49"/>
    <mergeCell ref="B50:J50"/>
    <mergeCell ref="B20:R20"/>
    <mergeCell ref="B22:J24"/>
    <mergeCell ref="K22:R24"/>
    <mergeCell ref="B25:J25"/>
    <mergeCell ref="K25:R25"/>
    <mergeCell ref="B16:R17"/>
    <mergeCell ref="B18:R18"/>
    <mergeCell ref="B19:R19"/>
    <mergeCell ref="K48:R54"/>
    <mergeCell ref="F66:J66"/>
    <mergeCell ref="K66:R82"/>
    <mergeCell ref="B67:D67"/>
    <mergeCell ref="F67:J67"/>
    <mergeCell ref="B68:D68"/>
    <mergeCell ref="B76:D76"/>
    <mergeCell ref="F76:J76"/>
    <mergeCell ref="B80:D80"/>
    <mergeCell ref="F80:J80"/>
    <mergeCell ref="B81:D81"/>
    <mergeCell ref="F81:J81"/>
    <mergeCell ref="B72:D72"/>
    <mergeCell ref="F72:J72"/>
    <mergeCell ref="B74:D74"/>
    <mergeCell ref="F74:J74"/>
    <mergeCell ref="B75:D75"/>
    <mergeCell ref="F75:J75"/>
    <mergeCell ref="B73:D73"/>
    <mergeCell ref="B77:D77"/>
    <mergeCell ref="B79:D79"/>
    <mergeCell ref="F73:J73"/>
    <mergeCell ref="F77:J77"/>
    <mergeCell ref="B88:J94"/>
    <mergeCell ref="K88:R94"/>
    <mergeCell ref="B95:J95"/>
    <mergeCell ref="K95:R95"/>
    <mergeCell ref="B96:J102"/>
    <mergeCell ref="K96:R102"/>
    <mergeCell ref="B82:D82"/>
    <mergeCell ref="F82:J82"/>
    <mergeCell ref="B84:J86"/>
    <mergeCell ref="K84:R86"/>
    <mergeCell ref="B87:J87"/>
    <mergeCell ref="K87:R87"/>
    <mergeCell ref="L150:R150"/>
    <mergeCell ref="L151:R154"/>
    <mergeCell ref="B145:K145"/>
    <mergeCell ref="L145:R145"/>
    <mergeCell ref="B105:K107"/>
    <mergeCell ref="L105:R107"/>
    <mergeCell ref="B135:K135"/>
    <mergeCell ref="L135:R135"/>
    <mergeCell ref="B116:K116"/>
    <mergeCell ref="L116:R116"/>
    <mergeCell ref="L117:R122"/>
    <mergeCell ref="B123:K123"/>
    <mergeCell ref="L123:R123"/>
    <mergeCell ref="B108:K108"/>
    <mergeCell ref="L108:R108"/>
    <mergeCell ref="B109:K109"/>
    <mergeCell ref="L109:R109"/>
    <mergeCell ref="L110:R115"/>
    <mergeCell ref="L124:R129"/>
    <mergeCell ref="B132:K134"/>
    <mergeCell ref="L132:R134"/>
    <mergeCell ref="B110:K115"/>
    <mergeCell ref="B117:K122"/>
    <mergeCell ref="B124:K129"/>
    <mergeCell ref="B151:H154"/>
    <mergeCell ref="I151:K154"/>
    <mergeCell ref="B156:H159"/>
    <mergeCell ref="I156:K159"/>
    <mergeCell ref="B166:K191"/>
    <mergeCell ref="B26:J30"/>
    <mergeCell ref="L136:R144"/>
    <mergeCell ref="B78:D78"/>
    <mergeCell ref="B5:I5"/>
    <mergeCell ref="B6:I6"/>
    <mergeCell ref="J5:R5"/>
    <mergeCell ref="J6:R6"/>
    <mergeCell ref="B162:K164"/>
    <mergeCell ref="L162:R164"/>
    <mergeCell ref="B165:K165"/>
    <mergeCell ref="L165:R165"/>
    <mergeCell ref="L166:R191"/>
    <mergeCell ref="B155:H155"/>
    <mergeCell ref="I155:K155"/>
    <mergeCell ref="L155:R155"/>
    <mergeCell ref="L156:R159"/>
    <mergeCell ref="L146:R149"/>
    <mergeCell ref="B150:H150"/>
    <mergeCell ref="I150:K150"/>
  </mergeCells>
  <pageMargins left="0.7" right="0.7" top="0.75" bottom="0.75" header="0.3" footer="0.3"/>
  <pageSetup paperSize="8"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B1:O262"/>
  <sheetViews>
    <sheetView showGridLines="0" topLeftCell="A7" workbookViewId="0">
      <selection activeCell="F13" sqref="F13"/>
    </sheetView>
  </sheetViews>
  <sheetFormatPr defaultColWidth="8.625" defaultRowHeight="14.25" x14ac:dyDescent="0.2"/>
  <cols>
    <col min="1" max="1" width="2.375" style="4" customWidth="1"/>
    <col min="2" max="2" width="5.875" style="4" customWidth="1"/>
    <col min="3" max="3" width="14.125" style="4" customWidth="1"/>
    <col min="4" max="4" width="17.375" style="4" customWidth="1"/>
    <col min="5" max="7" width="14.125" style="4" customWidth="1"/>
    <col min="8" max="8" width="15" style="4" customWidth="1"/>
    <col min="9" max="9" width="2.625" style="4" customWidth="1"/>
    <col min="10" max="16384" width="8.625" style="4"/>
  </cols>
  <sheetData>
    <row r="1" spans="2:15" ht="15" thickBot="1" x14ac:dyDescent="0.25">
      <c r="B1" s="32"/>
      <c r="C1" s="32"/>
      <c r="D1" s="32"/>
      <c r="E1" s="32"/>
      <c r="F1" s="32"/>
      <c r="G1" s="32"/>
      <c r="H1" s="32"/>
    </row>
    <row r="2" spans="2:15" ht="19.5" customHeight="1" thickTop="1" x14ac:dyDescent="0.2"/>
    <row r="3" spans="2:15" ht="35.25" customHeight="1" x14ac:dyDescent="0.2">
      <c r="B3" s="535" t="s">
        <v>59</v>
      </c>
      <c r="C3" s="535"/>
      <c r="D3" s="535"/>
      <c r="E3" s="535"/>
      <c r="F3" s="535"/>
      <c r="G3" s="535"/>
      <c r="H3" s="535"/>
      <c r="I3" s="535"/>
      <c r="J3" s="535"/>
      <c r="K3" s="535"/>
      <c r="L3" s="535"/>
      <c r="M3" s="535"/>
      <c r="N3" s="535"/>
      <c r="O3" s="535"/>
    </row>
    <row r="4" spans="2:15" ht="30" customHeight="1" thickBot="1" x14ac:dyDescent="0.25"/>
    <row r="5" spans="2:15" ht="35.1" customHeight="1" x14ac:dyDescent="0.2">
      <c r="B5" s="536" t="s">
        <v>60</v>
      </c>
      <c r="C5" s="537"/>
      <c r="D5" s="537"/>
      <c r="E5" s="537"/>
      <c r="F5" s="537"/>
      <c r="G5" s="537"/>
      <c r="H5" s="538"/>
      <c r="I5" s="66"/>
      <c r="J5" s="66"/>
      <c r="K5" s="66"/>
      <c r="L5" s="66"/>
      <c r="M5" s="66"/>
      <c r="N5" s="66"/>
      <c r="O5" s="66"/>
    </row>
    <row r="6" spans="2:15" ht="35.1" customHeight="1" x14ac:dyDescent="0.2">
      <c r="B6" s="539"/>
      <c r="C6" s="540"/>
      <c r="D6" s="540"/>
      <c r="E6" s="540"/>
      <c r="F6" s="540"/>
      <c r="G6" s="540"/>
      <c r="H6" s="541"/>
      <c r="I6" s="66"/>
      <c r="J6" s="66"/>
      <c r="K6" s="66"/>
      <c r="L6" s="66"/>
      <c r="M6" s="66"/>
      <c r="N6" s="66"/>
      <c r="O6" s="66"/>
    </row>
    <row r="7" spans="2:15" ht="35.1" customHeight="1" x14ac:dyDescent="0.2">
      <c r="B7" s="539"/>
      <c r="C7" s="540"/>
      <c r="D7" s="540"/>
      <c r="E7" s="540"/>
      <c r="F7" s="540"/>
      <c r="G7" s="540"/>
      <c r="H7" s="541"/>
      <c r="I7" s="66"/>
      <c r="J7" s="66"/>
      <c r="K7" s="66"/>
      <c r="L7" s="66"/>
      <c r="M7" s="66"/>
      <c r="N7" s="66"/>
      <c r="O7" s="66"/>
    </row>
    <row r="8" spans="2:15" ht="35.1" customHeight="1" thickBot="1" x14ac:dyDescent="0.25">
      <c r="B8" s="542"/>
      <c r="C8" s="543"/>
      <c r="D8" s="543"/>
      <c r="E8" s="543"/>
      <c r="F8" s="543"/>
      <c r="G8" s="543"/>
      <c r="H8" s="544"/>
      <c r="I8" s="66"/>
      <c r="K8" s="66"/>
      <c r="L8" s="66"/>
      <c r="M8" s="66"/>
      <c r="N8" s="66"/>
      <c r="O8" s="66"/>
    </row>
    <row r="9" spans="2:15" ht="17.25" customHeight="1" x14ac:dyDescent="0.2">
      <c r="B9" s="67"/>
      <c r="C9" s="67"/>
      <c r="D9" s="67"/>
      <c r="E9" s="67"/>
      <c r="F9" s="67"/>
      <c r="G9" s="67"/>
      <c r="H9" s="67"/>
      <c r="I9" s="66"/>
      <c r="K9" s="66"/>
      <c r="L9" s="66"/>
      <c r="M9" s="66"/>
      <c r="N9" s="66"/>
      <c r="O9" s="66"/>
    </row>
    <row r="10" spans="2:15" ht="17.850000000000001" customHeight="1" x14ac:dyDescent="0.2">
      <c r="B10" s="56" t="s">
        <v>14</v>
      </c>
      <c r="C10" s="67"/>
      <c r="D10" s="67"/>
      <c r="E10" s="67"/>
      <c r="F10" s="67"/>
      <c r="G10" s="67"/>
      <c r="H10" s="67"/>
      <c r="I10" s="66"/>
      <c r="J10" s="66"/>
      <c r="K10" s="66"/>
      <c r="L10" s="66"/>
      <c r="M10" s="66"/>
      <c r="N10" s="66"/>
      <c r="O10" s="66"/>
    </row>
    <row r="11" spans="2:15" ht="17.850000000000001" customHeight="1" x14ac:dyDescent="0.2">
      <c r="B11" s="67"/>
      <c r="C11" s="67"/>
      <c r="D11" s="67"/>
      <c r="E11" s="67"/>
      <c r="F11" s="67"/>
      <c r="G11" s="67"/>
      <c r="H11" s="67"/>
      <c r="I11" s="66"/>
      <c r="J11" s="66"/>
      <c r="K11" s="66"/>
      <c r="L11" s="66"/>
      <c r="M11" s="66"/>
      <c r="N11" s="66"/>
      <c r="O11" s="66"/>
    </row>
    <row r="12" spans="2:15" ht="17.850000000000001" customHeight="1" x14ac:dyDescent="0.2">
      <c r="B12" s="67"/>
      <c r="C12" s="67"/>
      <c r="D12" s="67"/>
      <c r="E12" s="55"/>
      <c r="F12" s="55"/>
      <c r="G12" s="67"/>
      <c r="H12" s="67"/>
      <c r="I12" s="66"/>
      <c r="J12" s="66"/>
      <c r="K12" s="66"/>
      <c r="L12" s="66"/>
      <c r="M12" s="66"/>
      <c r="N12" s="66"/>
      <c r="O12" s="66"/>
    </row>
    <row r="13" spans="2:15" ht="17.850000000000001" customHeight="1" x14ac:dyDescent="0.2">
      <c r="B13" s="67"/>
      <c r="C13" s="67"/>
      <c r="D13" s="67"/>
      <c r="E13" s="67"/>
      <c r="H13" s="67"/>
      <c r="I13" s="66"/>
      <c r="J13" s="66"/>
      <c r="K13" s="66"/>
      <c r="L13" s="66"/>
      <c r="M13" s="66"/>
      <c r="N13" s="66"/>
      <c r="O13" s="66"/>
    </row>
    <row r="14" spans="2:15" ht="17.850000000000001" customHeight="1" x14ac:dyDescent="0.2">
      <c r="B14" s="67"/>
      <c r="C14" s="67"/>
      <c r="D14" s="67"/>
      <c r="E14" s="67"/>
      <c r="H14" s="67"/>
      <c r="I14" s="66"/>
      <c r="J14" s="66"/>
      <c r="K14" s="66"/>
      <c r="L14" s="66"/>
      <c r="M14" s="66"/>
      <c r="N14" s="66"/>
      <c r="O14" s="66"/>
    </row>
    <row r="15" spans="2:15" ht="17.850000000000001" customHeight="1" thickBot="1" x14ac:dyDescent="0.25">
      <c r="B15" s="67"/>
      <c r="C15" s="67"/>
      <c r="D15" s="67"/>
      <c r="E15" s="67"/>
      <c r="F15" s="67"/>
      <c r="G15" s="67"/>
      <c r="H15" s="67"/>
      <c r="I15" s="66"/>
      <c r="J15" s="66"/>
      <c r="K15" s="66"/>
      <c r="L15" s="66"/>
      <c r="M15" s="66"/>
      <c r="N15" s="66"/>
      <c r="O15" s="66"/>
    </row>
    <row r="16" spans="2:15" ht="30" customHeight="1" thickBot="1" x14ac:dyDescent="0.25">
      <c r="B16" s="528" t="s">
        <v>61</v>
      </c>
      <c r="C16" s="529"/>
      <c r="D16" s="529"/>
      <c r="E16" s="530"/>
      <c r="G16" s="549" t="s">
        <v>62</v>
      </c>
      <c r="H16" s="550"/>
    </row>
    <row r="17" spans="2:11" ht="14.25" customHeight="1" thickBot="1" x14ac:dyDescent="0.25">
      <c r="B17" s="531" t="s">
        <v>63</v>
      </c>
      <c r="C17" s="532"/>
      <c r="D17" s="532"/>
      <c r="E17" s="35">
        <v>7000</v>
      </c>
      <c r="G17" s="553" t="s">
        <v>64</v>
      </c>
      <c r="H17" s="554"/>
      <c r="K17" s="58"/>
    </row>
    <row r="18" spans="2:11" ht="14.25" customHeight="1" thickBot="1" x14ac:dyDescent="0.25">
      <c r="B18" s="531" t="s">
        <v>65</v>
      </c>
      <c r="C18" s="532"/>
      <c r="D18" s="532"/>
      <c r="E18" s="36">
        <v>0.06</v>
      </c>
      <c r="G18" s="555" t="s">
        <v>66</v>
      </c>
      <c r="H18" s="556"/>
      <c r="K18" s="58" t="s">
        <v>67</v>
      </c>
    </row>
    <row r="19" spans="2:11" ht="14.25" customHeight="1" thickBot="1" x14ac:dyDescent="0.3">
      <c r="B19" s="531" t="s">
        <v>68</v>
      </c>
      <c r="C19" s="532"/>
      <c r="D19" s="532"/>
      <c r="E19" s="37">
        <v>60</v>
      </c>
      <c r="G19" s="545" t="str">
        <f>IF(ISBLANK(G18),"",IF(G18="Yes","Length of CRH (Months)","Please enter loan values"))</f>
        <v>Please enter loan values</v>
      </c>
      <c r="H19" s="557"/>
      <c r="I19" s="12"/>
      <c r="K19" s="58" t="s">
        <v>66</v>
      </c>
    </row>
    <row r="20" spans="2:11" ht="14.25" customHeight="1" thickBot="1" x14ac:dyDescent="0.25">
      <c r="B20" s="531" t="str">
        <f>IF(G18="Yes","Start date of loan after CRH","Start date of loan")</f>
        <v>Start date of loan</v>
      </c>
      <c r="C20" s="532"/>
      <c r="D20" s="532"/>
      <c r="E20" s="38">
        <v>44145</v>
      </c>
      <c r="G20" s="555">
        <v>6</v>
      </c>
      <c r="H20" s="556"/>
      <c r="I20" s="57"/>
      <c r="J20" s="57"/>
      <c r="K20" s="58"/>
    </row>
    <row r="21" spans="2:11" ht="14.45" customHeight="1" thickBot="1" x14ac:dyDescent="0.25">
      <c r="B21" s="531" t="s">
        <v>69</v>
      </c>
      <c r="C21" s="532"/>
      <c r="D21" s="532"/>
      <c r="E21" s="39">
        <f>IFERROR(IF(Values_Entered,Monthly_Payment,""),"")</f>
        <v>135.32961070599541</v>
      </c>
      <c r="G21" s="545" t="str">
        <f>IF(ISBLANK(G20),"","Start date of loan")</f>
        <v>Start date of loan</v>
      </c>
      <c r="H21" s="546"/>
      <c r="I21" s="57"/>
      <c r="J21" s="57"/>
    </row>
    <row r="22" spans="2:11" ht="14.25" customHeight="1" thickBot="1" x14ac:dyDescent="0.25">
      <c r="B22" s="531" t="s">
        <v>70</v>
      </c>
      <c r="C22" s="532"/>
      <c r="D22" s="532"/>
      <c r="E22" s="40">
        <f>IFERROR(IF(Values_Entered,Loan_Years,""),"")</f>
        <v>60</v>
      </c>
      <c r="G22" s="551">
        <v>44277</v>
      </c>
      <c r="H22" s="552"/>
      <c r="I22" s="57"/>
      <c r="J22" s="57"/>
    </row>
    <row r="23" spans="2:11" ht="14.25" customHeight="1" thickBot="1" x14ac:dyDescent="0.25">
      <c r="B23" s="531" t="s">
        <v>71</v>
      </c>
      <c r="C23" s="532"/>
      <c r="D23" s="532"/>
      <c r="E23" s="41">
        <f>IFERROR(IF(Values_Entered,Total_Cost-Loan_Amount,""),"")</f>
        <v>1119.7766423597241</v>
      </c>
      <c r="G23" s="545" t="s">
        <v>72</v>
      </c>
      <c r="H23" s="546"/>
      <c r="I23" s="57"/>
      <c r="J23" s="57"/>
    </row>
    <row r="24" spans="2:11" ht="14.25" customHeight="1" thickBot="1" x14ac:dyDescent="0.25">
      <c r="B24" s="533" t="s">
        <v>73</v>
      </c>
      <c r="C24" s="534"/>
      <c r="D24" s="534"/>
      <c r="E24" s="42">
        <f>IFERROR(IF(Values_Entered,Monthly_Payment*Number_of_Payments,""),"")</f>
        <v>8119.7766423597241</v>
      </c>
      <c r="G24" s="547">
        <f>IF(ISBLANK(G20),"",G27)</f>
        <v>35</v>
      </c>
      <c r="H24" s="548"/>
      <c r="I24" s="57"/>
      <c r="J24" s="57"/>
    </row>
    <row r="25" spans="2:11" ht="14.25" customHeight="1" thickBot="1" x14ac:dyDescent="0.25">
      <c r="B25" s="527"/>
      <c r="C25" s="527"/>
      <c r="D25" s="527"/>
    </row>
    <row r="26" spans="2:11" ht="28.5" x14ac:dyDescent="0.2">
      <c r="B26" s="43" t="s">
        <v>74</v>
      </c>
      <c r="C26" s="44" t="s">
        <v>75</v>
      </c>
      <c r="D26" s="44" t="s">
        <v>76</v>
      </c>
      <c r="E26" s="44" t="s">
        <v>77</v>
      </c>
      <c r="F26" s="44" t="s">
        <v>78</v>
      </c>
      <c r="G26" s="44" t="s">
        <v>79</v>
      </c>
      <c r="H26" s="45" t="s">
        <v>80</v>
      </c>
    </row>
    <row r="27" spans="2:11" x14ac:dyDescent="0.2">
      <c r="B27" s="46">
        <f>IFERROR(IF(Loan_Not_Paid*Values_Entered,Payment_Number,""),"")</f>
        <v>1</v>
      </c>
      <c r="C27" s="33">
        <f>IFERROR(IF(Loan_Not_Paid*Values_Entered,Payment_Date,""),"")</f>
        <v>44175</v>
      </c>
      <c r="D27" s="34">
        <f>IFERROR(IF(Loan_Not_Paid*Values_Entered,Beginning_Balance,""),"")</f>
        <v>7000</v>
      </c>
      <c r="E27" s="34">
        <f>IFERROR(IF(Loan_Not_Paid*Values_Entered,Monthly_Payment,""),"")</f>
        <v>135.32961070599541</v>
      </c>
      <c r="F27" s="34">
        <f>IFERROR(IF(Loan_Not_Paid*Values_Entered,Principal,""),"")</f>
        <v>100.32961070599541</v>
      </c>
      <c r="G27" s="34">
        <f>IFERROR(IF(Loan_Not_Paid*Values_Entered,Interest,""),"")</f>
        <v>35</v>
      </c>
      <c r="H27" s="47">
        <f>IFERROR(IF(Loan_Not_Paid*Values_Entered,Ending_Balance,""),"")</f>
        <v>6899.6703892940068</v>
      </c>
    </row>
    <row r="28" spans="2:11" x14ac:dyDescent="0.2">
      <c r="B28" s="46">
        <f>IFERROR(IF(Loan_Not_Paid*Values_Entered,Payment_Number,""),"")</f>
        <v>2</v>
      </c>
      <c r="C28" s="33">
        <f>IFERROR(IF(Loan_Not_Paid*Values_Entered,Payment_Date,""),"")</f>
        <v>44206</v>
      </c>
      <c r="D28" s="34">
        <f>IFERROR(IF(Loan_Not_Paid*Values_Entered,Beginning_Balance,""),"")</f>
        <v>6899.6703892940068</v>
      </c>
      <c r="E28" s="34">
        <f>IFERROR(IF(Loan_Not_Paid*Values_Entered,Monthly_Payment,""),"")</f>
        <v>135.32961070599541</v>
      </c>
      <c r="F28" s="34">
        <f>IFERROR(IF(Loan_Not_Paid*Values_Entered,Principal,""),"")</f>
        <v>100.83125875952537</v>
      </c>
      <c r="G28" s="34">
        <f>IFERROR(IF(Loan_Not_Paid*Values_Entered,Interest,""),"")</f>
        <v>34.498351946470024</v>
      </c>
      <c r="H28" s="47">
        <f>IFERROR(IF(Loan_Not_Paid*Values_Entered,Ending_Balance,""),"")</f>
        <v>6798.8391305344849</v>
      </c>
    </row>
    <row r="29" spans="2:11" x14ac:dyDescent="0.2">
      <c r="B29" s="46">
        <f>IFERROR(IF(Loan_Not_Paid*Values_Entered,Payment_Number,""),"")</f>
        <v>3</v>
      </c>
      <c r="C29" s="33">
        <f>IFERROR(IF(Loan_Not_Paid*Values_Entered,Payment_Date,""),"")</f>
        <v>44237</v>
      </c>
      <c r="D29" s="34">
        <f>IFERROR(IF(Loan_Not_Paid*Values_Entered,Beginning_Balance,""),"")</f>
        <v>6798.8391305344849</v>
      </c>
      <c r="E29" s="34">
        <f>IFERROR(IF(Loan_Not_Paid*Values_Entered,Monthly_Payment,""),"")</f>
        <v>135.32961070599541</v>
      </c>
      <c r="F29" s="34">
        <f>IFERROR(IF(Loan_Not_Paid*Values_Entered,Principal,""),"")</f>
        <v>101.335415053323</v>
      </c>
      <c r="G29" s="34">
        <f>IFERROR(IF(Loan_Not_Paid*Values_Entered,Interest,""),"")</f>
        <v>33.994195652672396</v>
      </c>
      <c r="H29" s="47">
        <f>IFERROR(IF(Loan_Not_Paid*Values_Entered,Ending_Balance,""),"")</f>
        <v>6697.5037154811635</v>
      </c>
    </row>
    <row r="30" spans="2:11" x14ac:dyDescent="0.2">
      <c r="B30" s="46">
        <f>IFERROR(IF(Loan_Not_Paid*Values_Entered,Payment_Number,""),"")</f>
        <v>4</v>
      </c>
      <c r="C30" s="33">
        <f>IFERROR(IF(Loan_Not_Paid*Values_Entered,Payment_Date,""),"")</f>
        <v>44265</v>
      </c>
      <c r="D30" s="34">
        <f>IFERROR(IF(Loan_Not_Paid*Values_Entered,Beginning_Balance,""),"")</f>
        <v>6697.5037154811635</v>
      </c>
      <c r="E30" s="34">
        <f>IFERROR(IF(Loan_Not_Paid*Values_Entered,Monthly_Payment,""),"")</f>
        <v>135.32961070599541</v>
      </c>
      <c r="F30" s="34">
        <f>IFERROR(IF(Loan_Not_Paid*Values_Entered,Principal,""),"")</f>
        <v>101.84209212858961</v>
      </c>
      <c r="G30" s="34">
        <f>IFERROR(IF(Loan_Not_Paid*Values_Entered,Interest,""),"")</f>
        <v>33.48751857740578</v>
      </c>
      <c r="H30" s="47">
        <f>IFERROR(IF(Loan_Not_Paid*Values_Entered,Ending_Balance,""),"")</f>
        <v>6595.6616233525792</v>
      </c>
    </row>
    <row r="31" spans="2:11" x14ac:dyDescent="0.2">
      <c r="B31" s="46">
        <f>IFERROR(IF(Loan_Not_Paid*Values_Entered,Payment_Number,""),"")</f>
        <v>5</v>
      </c>
      <c r="C31" s="33">
        <f>IFERROR(IF(Loan_Not_Paid*Values_Entered,Payment_Date,""),"")</f>
        <v>44296</v>
      </c>
      <c r="D31" s="34">
        <f>IFERROR(IF(Loan_Not_Paid*Values_Entered,Beginning_Balance,""),"")</f>
        <v>6595.6616233525792</v>
      </c>
      <c r="E31" s="34">
        <f>IFERROR(IF(Loan_Not_Paid*Values_Entered,Monthly_Payment,""),"")</f>
        <v>135.32961070599541</v>
      </c>
      <c r="F31" s="34">
        <f>IFERROR(IF(Loan_Not_Paid*Values_Entered,Principal,""),"")</f>
        <v>102.35130258923256</v>
      </c>
      <c r="G31" s="34">
        <f>IFERROR(IF(Loan_Not_Paid*Values_Entered,Interest,""),"")</f>
        <v>32.978308116762832</v>
      </c>
      <c r="H31" s="47">
        <f>IFERROR(IF(Loan_Not_Paid*Values_Entered,Ending_Balance,""),"")</f>
        <v>6493.3103207633512</v>
      </c>
    </row>
    <row r="32" spans="2:11" x14ac:dyDescent="0.2">
      <c r="B32" s="46">
        <f>IFERROR(IF(Loan_Not_Paid*Values_Entered,Payment_Number,""),"")</f>
        <v>6</v>
      </c>
      <c r="C32" s="33">
        <f>IFERROR(IF(Loan_Not_Paid*Values_Entered,Payment_Date,""),"")</f>
        <v>44326</v>
      </c>
      <c r="D32" s="34">
        <f>IFERROR(IF(Loan_Not_Paid*Values_Entered,Beginning_Balance,""),"")</f>
        <v>6493.3103207633512</v>
      </c>
      <c r="E32" s="34">
        <f>IFERROR(IF(Loan_Not_Paid*Values_Entered,Monthly_Payment,""),"")</f>
        <v>135.32961070599541</v>
      </c>
      <c r="F32" s="34">
        <f>IFERROR(IF(Loan_Not_Paid*Values_Entered,Principal,""),"")</f>
        <v>102.86305910217874</v>
      </c>
      <c r="G32" s="34">
        <f>IFERROR(IF(Loan_Not_Paid*Values_Entered,Interest,""),"")</f>
        <v>32.466551603816676</v>
      </c>
      <c r="H32" s="47">
        <f>IFERROR(IF(Loan_Not_Paid*Values_Entered,Ending_Balance,""),"")</f>
        <v>6390.4472616611756</v>
      </c>
    </row>
    <row r="33" spans="2:8" x14ac:dyDescent="0.2">
      <c r="B33" s="46">
        <f>IFERROR(IF(Loan_Not_Paid*Values_Entered,Payment_Number,""),"")</f>
        <v>7</v>
      </c>
      <c r="C33" s="33">
        <f>IFERROR(IF(Loan_Not_Paid*Values_Entered,Payment_Date,""),"")</f>
        <v>44357</v>
      </c>
      <c r="D33" s="34">
        <f>IFERROR(IF(Loan_Not_Paid*Values_Entered,Beginning_Balance,""),"")</f>
        <v>6390.4472616611756</v>
      </c>
      <c r="E33" s="34">
        <f>IFERROR(IF(Loan_Not_Paid*Values_Entered,Monthly_Payment,""),"")</f>
        <v>135.32961070599541</v>
      </c>
      <c r="F33" s="34">
        <f>IFERROR(IF(Loan_Not_Paid*Values_Entered,Principal,""),"")</f>
        <v>103.37737439768962</v>
      </c>
      <c r="G33" s="34">
        <f>IFERROR(IF(Loan_Not_Paid*Values_Entered,Interest,""),"")</f>
        <v>31.952236308305775</v>
      </c>
      <c r="H33" s="47">
        <f>IFERROR(IF(Loan_Not_Paid*Values_Entered,Ending_Balance,""),"")</f>
        <v>6287.0698872634885</v>
      </c>
    </row>
    <row r="34" spans="2:8" x14ac:dyDescent="0.2">
      <c r="B34" s="46">
        <f>IFERROR(IF(Loan_Not_Paid*Values_Entered,Payment_Number,""),"")</f>
        <v>8</v>
      </c>
      <c r="C34" s="33">
        <f>IFERROR(IF(Loan_Not_Paid*Values_Entered,Payment_Date,""),"")</f>
        <v>44387</v>
      </c>
      <c r="D34" s="34">
        <f>IFERROR(IF(Loan_Not_Paid*Values_Entered,Beginning_Balance,""),"")</f>
        <v>6287.0698872634885</v>
      </c>
      <c r="E34" s="34">
        <f>IFERROR(IF(Loan_Not_Paid*Values_Entered,Monthly_Payment,""),"")</f>
        <v>135.32961070599541</v>
      </c>
      <c r="F34" s="34">
        <f>IFERROR(IF(Loan_Not_Paid*Values_Entered,Principal,""),"")</f>
        <v>103.89426126967807</v>
      </c>
      <c r="G34" s="34">
        <f>IFERROR(IF(Loan_Not_Paid*Values_Entered,Interest,""),"")</f>
        <v>31.435349436317324</v>
      </c>
      <c r="H34" s="47">
        <f>IFERROR(IF(Loan_Not_Paid*Values_Entered,Ending_Balance,""),"")</f>
        <v>6183.175625993812</v>
      </c>
    </row>
    <row r="35" spans="2:8" x14ac:dyDescent="0.2">
      <c r="B35" s="46">
        <f>IFERROR(IF(Loan_Not_Paid*Values_Entered,Payment_Number,""),"")</f>
        <v>9</v>
      </c>
      <c r="C35" s="33">
        <f>IFERROR(IF(Loan_Not_Paid*Values_Entered,Payment_Date,""),"")</f>
        <v>44418</v>
      </c>
      <c r="D35" s="34">
        <f>IFERROR(IF(Loan_Not_Paid*Values_Entered,Beginning_Balance,""),"")</f>
        <v>6183.175625993812</v>
      </c>
      <c r="E35" s="34">
        <f>IFERROR(IF(Loan_Not_Paid*Values_Entered,Monthly_Payment,""),"")</f>
        <v>135.32961070599541</v>
      </c>
      <c r="F35" s="34">
        <f>IFERROR(IF(Loan_Not_Paid*Values_Entered,Principal,""),"")</f>
        <v>104.41373257602645</v>
      </c>
      <c r="G35" s="34">
        <f>IFERROR(IF(Loan_Not_Paid*Values_Entered,Interest,""),"")</f>
        <v>30.915878129968938</v>
      </c>
      <c r="H35" s="47">
        <f>IFERROR(IF(Loan_Not_Paid*Values_Entered,Ending_Balance,""),"")</f>
        <v>6078.7618934177872</v>
      </c>
    </row>
    <row r="36" spans="2:8" x14ac:dyDescent="0.2">
      <c r="B36" s="46">
        <f>IFERROR(IF(Loan_Not_Paid*Values_Entered,Payment_Number,""),"")</f>
        <v>10</v>
      </c>
      <c r="C36" s="33">
        <f>IFERROR(IF(Loan_Not_Paid*Values_Entered,Payment_Date,""),"")</f>
        <v>44449</v>
      </c>
      <c r="D36" s="34">
        <f>IFERROR(IF(Loan_Not_Paid*Values_Entered,Beginning_Balance,""),"")</f>
        <v>6078.7618934177872</v>
      </c>
      <c r="E36" s="34">
        <f>IFERROR(IF(Loan_Not_Paid*Values_Entered,Monthly_Payment,""),"")</f>
        <v>135.32961070599541</v>
      </c>
      <c r="F36" s="34">
        <f>IFERROR(IF(Loan_Not_Paid*Values_Entered,Principal,""),"")</f>
        <v>104.93580123890661</v>
      </c>
      <c r="G36" s="34">
        <f>IFERROR(IF(Loan_Not_Paid*Values_Entered,Interest,""),"")</f>
        <v>30.393809467088801</v>
      </c>
      <c r="H36" s="47">
        <f>IFERROR(IF(Loan_Not_Paid*Values_Entered,Ending_Balance,""),"")</f>
        <v>5973.8260921788842</v>
      </c>
    </row>
    <row r="37" spans="2:8" x14ac:dyDescent="0.2">
      <c r="B37" s="46">
        <f>IFERROR(IF(Loan_Not_Paid*Values_Entered,Payment_Number,""),"")</f>
        <v>11</v>
      </c>
      <c r="C37" s="33">
        <f>IFERROR(IF(Loan_Not_Paid*Values_Entered,Payment_Date,""),"")</f>
        <v>44479</v>
      </c>
      <c r="D37" s="34">
        <f>IFERROR(IF(Loan_Not_Paid*Values_Entered,Beginning_Balance,""),"")</f>
        <v>5973.8260921788842</v>
      </c>
      <c r="E37" s="34">
        <f>IFERROR(IF(Loan_Not_Paid*Values_Entered,Monthly_Payment,""),"")</f>
        <v>135.32961070599541</v>
      </c>
      <c r="F37" s="34">
        <f>IFERROR(IF(Loan_Not_Paid*Values_Entered,Principal,""),"")</f>
        <v>105.46048024510112</v>
      </c>
      <c r="G37" s="34">
        <f>IFERROR(IF(Loan_Not_Paid*Values_Entered,Interest,""),"")</f>
        <v>29.869130460894272</v>
      </c>
      <c r="H37" s="47">
        <f>IFERROR(IF(Loan_Not_Paid*Values_Entered,Ending_Balance,""),"")</f>
        <v>5868.3656119337847</v>
      </c>
    </row>
    <row r="38" spans="2:8" x14ac:dyDescent="0.2">
      <c r="B38" s="46">
        <f>IFERROR(IF(Loan_Not_Paid*Values_Entered,Payment_Number,""),"")</f>
        <v>12</v>
      </c>
      <c r="C38" s="33">
        <f>IFERROR(IF(Loan_Not_Paid*Values_Entered,Payment_Date,""),"")</f>
        <v>44510</v>
      </c>
      <c r="D38" s="34">
        <f>IFERROR(IF(Loan_Not_Paid*Values_Entered,Beginning_Balance,""),"")</f>
        <v>5868.3656119337847</v>
      </c>
      <c r="E38" s="34">
        <f>IFERROR(IF(Loan_Not_Paid*Values_Entered,Monthly_Payment,""),"")</f>
        <v>135.32961070599541</v>
      </c>
      <c r="F38" s="34">
        <f>IFERROR(IF(Loan_Not_Paid*Values_Entered,Principal,""),"")</f>
        <v>105.98778264632664</v>
      </c>
      <c r="G38" s="34">
        <f>IFERROR(IF(Loan_Not_Paid*Values_Entered,Interest,""),"")</f>
        <v>29.341828059668764</v>
      </c>
      <c r="H38" s="47">
        <f>IFERROR(IF(Loan_Not_Paid*Values_Entered,Ending_Balance,""),"")</f>
        <v>5762.3778292874667</v>
      </c>
    </row>
    <row r="39" spans="2:8" x14ac:dyDescent="0.2">
      <c r="B39" s="46">
        <f>IFERROR(IF(Loan_Not_Paid*Values_Entered,Payment_Number,""),"")</f>
        <v>13</v>
      </c>
      <c r="C39" s="33">
        <f>IFERROR(IF(Loan_Not_Paid*Values_Entered,Payment_Date,""),"")</f>
        <v>44540</v>
      </c>
      <c r="D39" s="34">
        <f>IFERROR(IF(Loan_Not_Paid*Values_Entered,Beginning_Balance,""),"")</f>
        <v>5762.3778292874667</v>
      </c>
      <c r="E39" s="34">
        <f>IFERROR(IF(Loan_Not_Paid*Values_Entered,Monthly_Payment,""),"")</f>
        <v>135.32961070599541</v>
      </c>
      <c r="F39" s="34">
        <f>IFERROR(IF(Loan_Not_Paid*Values_Entered,Principal,""),"")</f>
        <v>106.51772155955827</v>
      </c>
      <c r="G39" s="34">
        <f>IFERROR(IF(Loan_Not_Paid*Values_Entered,Interest,""),"")</f>
        <v>28.811889146437135</v>
      </c>
      <c r="H39" s="47">
        <f>IFERROR(IF(Loan_Not_Paid*Values_Entered,Ending_Balance,""),"")</f>
        <v>5655.86010772791</v>
      </c>
    </row>
    <row r="40" spans="2:8" x14ac:dyDescent="0.2">
      <c r="B40" s="46">
        <f>IFERROR(IF(Loan_Not_Paid*Values_Entered,Payment_Number,""),"")</f>
        <v>14</v>
      </c>
      <c r="C40" s="33">
        <f>IFERROR(IF(Loan_Not_Paid*Values_Entered,Payment_Date,""),"")</f>
        <v>44571</v>
      </c>
      <c r="D40" s="34">
        <f>IFERROR(IF(Loan_Not_Paid*Values_Entered,Beginning_Balance,""),"")</f>
        <v>5655.86010772791</v>
      </c>
      <c r="E40" s="34">
        <f>IFERROR(IF(Loan_Not_Paid*Values_Entered,Monthly_Payment,""),"")</f>
        <v>135.32961070599541</v>
      </c>
      <c r="F40" s="34">
        <f>IFERROR(IF(Loan_Not_Paid*Values_Entered,Principal,""),"")</f>
        <v>107.05031016735606</v>
      </c>
      <c r="G40" s="34">
        <f>IFERROR(IF(Loan_Not_Paid*Values_Entered,Interest,""),"")</f>
        <v>28.27930053863934</v>
      </c>
      <c r="H40" s="47">
        <f>IFERROR(IF(Loan_Not_Paid*Values_Entered,Ending_Balance,""),"")</f>
        <v>5548.8097975605579</v>
      </c>
    </row>
    <row r="41" spans="2:8" x14ac:dyDescent="0.2">
      <c r="B41" s="46">
        <f>IFERROR(IF(Loan_Not_Paid*Values_Entered,Payment_Number,""),"")</f>
        <v>15</v>
      </c>
      <c r="C41" s="33">
        <f>IFERROR(IF(Loan_Not_Paid*Values_Entered,Payment_Date,""),"")</f>
        <v>44602</v>
      </c>
      <c r="D41" s="34">
        <f>IFERROR(IF(Loan_Not_Paid*Values_Entered,Beginning_Balance,""),"")</f>
        <v>5548.8097975605579</v>
      </c>
      <c r="E41" s="34">
        <f>IFERROR(IF(Loan_Not_Paid*Values_Entered,Monthly_Payment,""),"")</f>
        <v>135.32961070599541</v>
      </c>
      <c r="F41" s="34">
        <f>IFERROR(IF(Loan_Not_Paid*Values_Entered,Principal,""),"")</f>
        <v>107.58556171819284</v>
      </c>
      <c r="G41" s="34">
        <f>IFERROR(IF(Loan_Not_Paid*Values_Entered,Interest,""),"")</f>
        <v>27.744048987802557</v>
      </c>
      <c r="H41" s="47">
        <f>IFERROR(IF(Loan_Not_Paid*Values_Entered,Ending_Balance,""),"")</f>
        <v>5441.22423584237</v>
      </c>
    </row>
    <row r="42" spans="2:8" x14ac:dyDescent="0.2">
      <c r="B42" s="46">
        <f>IFERROR(IF(Loan_Not_Paid*Values_Entered,Payment_Number,""),"")</f>
        <v>16</v>
      </c>
      <c r="C42" s="33">
        <f>IFERROR(IF(Loan_Not_Paid*Values_Entered,Payment_Date,""),"")</f>
        <v>44630</v>
      </c>
      <c r="D42" s="34">
        <f>IFERROR(IF(Loan_Not_Paid*Values_Entered,Beginning_Balance,""),"")</f>
        <v>5441.22423584237</v>
      </c>
      <c r="E42" s="34">
        <f>IFERROR(IF(Loan_Not_Paid*Values_Entered,Monthly_Payment,""),"")</f>
        <v>135.32961070599541</v>
      </c>
      <c r="F42" s="34">
        <f>IFERROR(IF(Loan_Not_Paid*Values_Entered,Principal,""),"")</f>
        <v>108.12348952678381</v>
      </c>
      <c r="G42" s="34">
        <f>IFERROR(IF(Loan_Not_Paid*Values_Entered,Interest,""),"")</f>
        <v>27.2061211792116</v>
      </c>
      <c r="H42" s="47">
        <f>IFERROR(IF(Loan_Not_Paid*Values_Entered,Ending_Balance,""),"")</f>
        <v>5333.1007463155893</v>
      </c>
    </row>
    <row r="43" spans="2:8" x14ac:dyDescent="0.2">
      <c r="B43" s="46">
        <f>IFERROR(IF(Loan_Not_Paid*Values_Entered,Payment_Number,""),"")</f>
        <v>17</v>
      </c>
      <c r="C43" s="33">
        <f>IFERROR(IF(Loan_Not_Paid*Values_Entered,Payment_Date,""),"")</f>
        <v>44661</v>
      </c>
      <c r="D43" s="34">
        <f>IFERROR(IF(Loan_Not_Paid*Values_Entered,Beginning_Balance,""),"")</f>
        <v>5333.1007463155893</v>
      </c>
      <c r="E43" s="34">
        <f>IFERROR(IF(Loan_Not_Paid*Values_Entered,Monthly_Payment,""),"")</f>
        <v>135.32961070599541</v>
      </c>
      <c r="F43" s="34">
        <f>IFERROR(IF(Loan_Not_Paid*Values_Entered,Principal,""),"")</f>
        <v>108.66410697441772</v>
      </c>
      <c r="G43" s="34">
        <f>IFERROR(IF(Loan_Not_Paid*Values_Entered,Interest,""),"")</f>
        <v>26.66550373157768</v>
      </c>
      <c r="H43" s="47">
        <f>IFERROR(IF(Loan_Not_Paid*Values_Entered,Ending_Balance,""),"")</f>
        <v>5224.4366393411728</v>
      </c>
    </row>
    <row r="44" spans="2:8" x14ac:dyDescent="0.2">
      <c r="B44" s="46">
        <f>IFERROR(IF(Loan_Not_Paid*Values_Entered,Payment_Number,""),"")</f>
        <v>18</v>
      </c>
      <c r="C44" s="33">
        <f>IFERROR(IF(Loan_Not_Paid*Values_Entered,Payment_Date,""),"")</f>
        <v>44691</v>
      </c>
      <c r="D44" s="34">
        <f>IFERROR(IF(Loan_Not_Paid*Values_Entered,Beginning_Balance,""),"")</f>
        <v>5224.4366393411728</v>
      </c>
      <c r="E44" s="34">
        <f>IFERROR(IF(Loan_Not_Paid*Values_Entered,Monthly_Payment,""),"")</f>
        <v>135.32961070599541</v>
      </c>
      <c r="F44" s="34">
        <f>IFERROR(IF(Loan_Not_Paid*Values_Entered,Principal,""),"")</f>
        <v>109.20742750928981</v>
      </c>
      <c r="G44" s="34">
        <f>IFERROR(IF(Loan_Not_Paid*Values_Entered,Interest,""),"")</f>
        <v>26.122183196705592</v>
      </c>
      <c r="H44" s="47">
        <f>IFERROR(IF(Loan_Not_Paid*Values_Entered,Ending_Balance,""),"")</f>
        <v>5115.2292118318892</v>
      </c>
    </row>
    <row r="45" spans="2:8" x14ac:dyDescent="0.2">
      <c r="B45" s="46">
        <f>IFERROR(IF(Loan_Not_Paid*Values_Entered,Payment_Number,""),"")</f>
        <v>19</v>
      </c>
      <c r="C45" s="33">
        <f>IFERROR(IF(Loan_Not_Paid*Values_Entered,Payment_Date,""),"")</f>
        <v>44722</v>
      </c>
      <c r="D45" s="34">
        <f>IFERROR(IF(Loan_Not_Paid*Values_Entered,Beginning_Balance,""),"")</f>
        <v>5115.2292118318892</v>
      </c>
      <c r="E45" s="34">
        <f>IFERROR(IF(Loan_Not_Paid*Values_Entered,Monthly_Payment,""),"")</f>
        <v>135.32961070599541</v>
      </c>
      <c r="F45" s="34">
        <f>IFERROR(IF(Loan_Not_Paid*Values_Entered,Principal,""),"")</f>
        <v>109.75346464683628</v>
      </c>
      <c r="G45" s="34">
        <f>IFERROR(IF(Loan_Not_Paid*Values_Entered,Interest,""),"")</f>
        <v>25.576146059159143</v>
      </c>
      <c r="H45" s="47">
        <f>IFERROR(IF(Loan_Not_Paid*Values_Entered,Ending_Balance,""),"")</f>
        <v>5005.4757471850562</v>
      </c>
    </row>
    <row r="46" spans="2:8" x14ac:dyDescent="0.2">
      <c r="B46" s="46">
        <f>IFERROR(IF(Loan_Not_Paid*Values_Entered,Payment_Number,""),"")</f>
        <v>20</v>
      </c>
      <c r="C46" s="33">
        <f>IFERROR(IF(Loan_Not_Paid*Values_Entered,Payment_Date,""),"")</f>
        <v>44752</v>
      </c>
      <c r="D46" s="34">
        <f>IFERROR(IF(Loan_Not_Paid*Values_Entered,Beginning_Balance,""),"")</f>
        <v>5005.4757471850562</v>
      </c>
      <c r="E46" s="34">
        <f>IFERROR(IF(Loan_Not_Paid*Values_Entered,Monthly_Payment,""),"")</f>
        <v>135.32961070599541</v>
      </c>
      <c r="F46" s="34">
        <f>IFERROR(IF(Loan_Not_Paid*Values_Entered,Principal,""),"")</f>
        <v>110.30223197007045</v>
      </c>
      <c r="G46" s="34">
        <f>IFERROR(IF(Loan_Not_Paid*Values_Entered,Interest,""),"")</f>
        <v>25.027378735924959</v>
      </c>
      <c r="H46" s="47">
        <f>IFERROR(IF(Loan_Not_Paid*Values_Entered,Ending_Balance,""),"")</f>
        <v>4895.1735152149886</v>
      </c>
    </row>
    <row r="47" spans="2:8" x14ac:dyDescent="0.2">
      <c r="B47" s="46">
        <f>IFERROR(IF(Loan_Not_Paid*Values_Entered,Payment_Number,""),"")</f>
        <v>21</v>
      </c>
      <c r="C47" s="33">
        <f>IFERROR(IF(Loan_Not_Paid*Values_Entered,Payment_Date,""),"")</f>
        <v>44783</v>
      </c>
      <c r="D47" s="34">
        <f>IFERROR(IF(Loan_Not_Paid*Values_Entered,Beginning_Balance,""),"")</f>
        <v>4895.1735152149886</v>
      </c>
      <c r="E47" s="34">
        <f>IFERROR(IF(Loan_Not_Paid*Values_Entered,Monthly_Payment,""),"")</f>
        <v>135.32961070599541</v>
      </c>
      <c r="F47" s="34">
        <f>IFERROR(IF(Loan_Not_Paid*Values_Entered,Principal,""),"")</f>
        <v>110.85374312992079</v>
      </c>
      <c r="G47" s="34">
        <f>IFERROR(IF(Loan_Not_Paid*Values_Entered,Interest,""),"")</f>
        <v>24.475867576074602</v>
      </c>
      <c r="H47" s="47">
        <f>IFERROR(IF(Loan_Not_Paid*Values_Entered,Ending_Balance,""),"")</f>
        <v>4784.3197720850731</v>
      </c>
    </row>
    <row r="48" spans="2:8" x14ac:dyDescent="0.2">
      <c r="B48" s="46">
        <f>IFERROR(IF(Loan_Not_Paid*Values_Entered,Payment_Number,""),"")</f>
        <v>22</v>
      </c>
      <c r="C48" s="33">
        <f>IFERROR(IF(Loan_Not_Paid*Values_Entered,Payment_Date,""),"")</f>
        <v>44814</v>
      </c>
      <c r="D48" s="34">
        <f>IFERROR(IF(Loan_Not_Paid*Values_Entered,Beginning_Balance,""),"")</f>
        <v>4784.3197720850731</v>
      </c>
      <c r="E48" s="34">
        <f>IFERROR(IF(Loan_Not_Paid*Values_Entered,Monthly_Payment,""),"")</f>
        <v>135.32961070599541</v>
      </c>
      <c r="F48" s="34">
        <f>IFERROR(IF(Loan_Not_Paid*Values_Entered,Principal,""),"")</f>
        <v>111.4080118455704</v>
      </c>
      <c r="G48" s="34">
        <f>IFERROR(IF(Loan_Not_Paid*Values_Entered,Interest,""),"")</f>
        <v>23.921598860425004</v>
      </c>
      <c r="H48" s="47">
        <f>IFERROR(IF(Loan_Not_Paid*Values_Entered,Ending_Balance,""),"")</f>
        <v>4672.9117602395072</v>
      </c>
    </row>
    <row r="49" spans="2:8" x14ac:dyDescent="0.2">
      <c r="B49" s="46">
        <f>IFERROR(IF(Loan_Not_Paid*Values_Entered,Payment_Number,""),"")</f>
        <v>23</v>
      </c>
      <c r="C49" s="33">
        <f>IFERROR(IF(Loan_Not_Paid*Values_Entered,Payment_Date,""),"")</f>
        <v>44844</v>
      </c>
      <c r="D49" s="34">
        <f>IFERROR(IF(Loan_Not_Paid*Values_Entered,Beginning_Balance,""),"")</f>
        <v>4672.9117602395072</v>
      </c>
      <c r="E49" s="34">
        <f>IFERROR(IF(Loan_Not_Paid*Values_Entered,Monthly_Payment,""),"")</f>
        <v>135.32961070599541</v>
      </c>
      <c r="F49" s="34">
        <f>IFERROR(IF(Loan_Not_Paid*Values_Entered,Principal,""),"")</f>
        <v>111.96505190479826</v>
      </c>
      <c r="G49" s="34">
        <f>IFERROR(IF(Loan_Not_Paid*Values_Entered,Interest,""),"")</f>
        <v>23.364558801197148</v>
      </c>
      <c r="H49" s="47">
        <f>IFERROR(IF(Loan_Not_Paid*Values_Entered,Ending_Balance,""),"")</f>
        <v>4560.9467083347135</v>
      </c>
    </row>
    <row r="50" spans="2:8" x14ac:dyDescent="0.2">
      <c r="B50" s="46">
        <f>IFERROR(IF(Loan_Not_Paid*Values_Entered,Payment_Number,""),"")</f>
        <v>24</v>
      </c>
      <c r="C50" s="33">
        <f>IFERROR(IF(Loan_Not_Paid*Values_Entered,Payment_Date,""),"")</f>
        <v>44875</v>
      </c>
      <c r="D50" s="34">
        <f>IFERROR(IF(Loan_Not_Paid*Values_Entered,Beginning_Balance,""),"")</f>
        <v>4560.9467083347135</v>
      </c>
      <c r="E50" s="34">
        <f>IFERROR(IF(Loan_Not_Paid*Values_Entered,Monthly_Payment,""),"")</f>
        <v>135.32961070599541</v>
      </c>
      <c r="F50" s="34">
        <f>IFERROR(IF(Loan_Not_Paid*Values_Entered,Principal,""),"")</f>
        <v>112.52487716432225</v>
      </c>
      <c r="G50" s="34">
        <f>IFERROR(IF(Loan_Not_Paid*Values_Entered,Interest,""),"")</f>
        <v>22.804733541673158</v>
      </c>
      <c r="H50" s="47">
        <f>IFERROR(IF(Loan_Not_Paid*Values_Entered,Ending_Balance,""),"")</f>
        <v>4448.4218311703899</v>
      </c>
    </row>
    <row r="51" spans="2:8" x14ac:dyDescent="0.2">
      <c r="B51" s="46">
        <f>IFERROR(IF(Loan_Not_Paid*Values_Entered,Payment_Number,""),"")</f>
        <v>25</v>
      </c>
      <c r="C51" s="33">
        <f>IFERROR(IF(Loan_Not_Paid*Values_Entered,Payment_Date,""),"")</f>
        <v>44905</v>
      </c>
      <c r="D51" s="34">
        <f>IFERROR(IF(Loan_Not_Paid*Values_Entered,Beginning_Balance,""),"")</f>
        <v>4448.4218311703899</v>
      </c>
      <c r="E51" s="34">
        <f>IFERROR(IF(Loan_Not_Paid*Values_Entered,Monthly_Payment,""),"")</f>
        <v>135.32961070599541</v>
      </c>
      <c r="F51" s="34">
        <f>IFERROR(IF(Loan_Not_Paid*Values_Entered,Principal,""),"")</f>
        <v>113.08750155014387</v>
      </c>
      <c r="G51" s="34">
        <f>IFERROR(IF(Loan_Not_Paid*Values_Entered,Interest,""),"")</f>
        <v>22.242109155851544</v>
      </c>
      <c r="H51" s="47">
        <f>IFERROR(IF(Loan_Not_Paid*Values_Entered,Ending_Balance,""),"")</f>
        <v>4335.3343296202502</v>
      </c>
    </row>
    <row r="52" spans="2:8" x14ac:dyDescent="0.2">
      <c r="B52" s="46">
        <f>IFERROR(IF(Loan_Not_Paid*Values_Entered,Payment_Number,""),"")</f>
        <v>26</v>
      </c>
      <c r="C52" s="33">
        <f>IFERROR(IF(Loan_Not_Paid*Values_Entered,Payment_Date,""),"")</f>
        <v>44936</v>
      </c>
      <c r="D52" s="34">
        <f>IFERROR(IF(Loan_Not_Paid*Values_Entered,Beginning_Balance,""),"")</f>
        <v>4335.3343296202502</v>
      </c>
      <c r="E52" s="34">
        <f>IFERROR(IF(Loan_Not_Paid*Values_Entered,Monthly_Payment,""),"")</f>
        <v>135.32961070599541</v>
      </c>
      <c r="F52" s="34">
        <f>IFERROR(IF(Loan_Not_Paid*Values_Entered,Principal,""),"")</f>
        <v>113.65293905789459</v>
      </c>
      <c r="G52" s="34">
        <f>IFERROR(IF(Loan_Not_Paid*Values_Entered,Interest,""),"")</f>
        <v>21.676671648100829</v>
      </c>
      <c r="H52" s="47">
        <f>IFERROR(IF(Loan_Not_Paid*Values_Entered,Ending_Balance,""),"")</f>
        <v>4221.6813905623585</v>
      </c>
    </row>
    <row r="53" spans="2:8" x14ac:dyDescent="0.2">
      <c r="B53" s="46">
        <f>IFERROR(IF(Loan_Not_Paid*Values_Entered,Payment_Number,""),"")</f>
        <v>27</v>
      </c>
      <c r="C53" s="33">
        <f>IFERROR(IF(Loan_Not_Paid*Values_Entered,Payment_Date,""),"")</f>
        <v>44967</v>
      </c>
      <c r="D53" s="34">
        <f>IFERROR(IF(Loan_Not_Paid*Values_Entered,Beginning_Balance,""),"")</f>
        <v>4221.6813905623585</v>
      </c>
      <c r="E53" s="34">
        <f>IFERROR(IF(Loan_Not_Paid*Values_Entered,Monthly_Payment,""),"")</f>
        <v>135.32961070599541</v>
      </c>
      <c r="F53" s="34">
        <f>IFERROR(IF(Loan_Not_Paid*Values_Entered,Principal,""),"")</f>
        <v>114.22120375318406</v>
      </c>
      <c r="G53" s="34">
        <f>IFERROR(IF(Loan_Not_Paid*Values_Entered,Interest,""),"")</f>
        <v>21.10840695281135</v>
      </c>
      <c r="H53" s="47">
        <f>IFERROR(IF(Loan_Not_Paid*Values_Entered,Ending_Balance,""),"")</f>
        <v>4107.4601868091795</v>
      </c>
    </row>
    <row r="54" spans="2:8" x14ac:dyDescent="0.2">
      <c r="B54" s="46">
        <f>IFERROR(IF(Loan_Not_Paid*Values_Entered,Payment_Number,""),"")</f>
        <v>28</v>
      </c>
      <c r="C54" s="33">
        <f>IFERROR(IF(Loan_Not_Paid*Values_Entered,Payment_Date,""),"")</f>
        <v>44995</v>
      </c>
      <c r="D54" s="34">
        <f>IFERROR(IF(Loan_Not_Paid*Values_Entered,Beginning_Balance,""),"")</f>
        <v>4107.4601868091795</v>
      </c>
      <c r="E54" s="34">
        <f>IFERROR(IF(Loan_Not_Paid*Values_Entered,Monthly_Payment,""),"")</f>
        <v>135.32961070599541</v>
      </c>
      <c r="F54" s="34">
        <f>IFERROR(IF(Loan_Not_Paid*Values_Entered,Principal,""),"")</f>
        <v>114.79230977194997</v>
      </c>
      <c r="G54" s="34">
        <f>IFERROR(IF(Loan_Not_Paid*Values_Entered,Interest,""),"")</f>
        <v>20.537300934045433</v>
      </c>
      <c r="H54" s="47">
        <f>IFERROR(IF(Loan_Not_Paid*Values_Entered,Ending_Balance,""),"")</f>
        <v>3992.6678770372346</v>
      </c>
    </row>
    <row r="55" spans="2:8" x14ac:dyDescent="0.2">
      <c r="B55" s="46">
        <f>IFERROR(IF(Loan_Not_Paid*Values_Entered,Payment_Number,""),"")</f>
        <v>29</v>
      </c>
      <c r="C55" s="33">
        <f>IFERROR(IF(Loan_Not_Paid*Values_Entered,Payment_Date,""),"")</f>
        <v>45026</v>
      </c>
      <c r="D55" s="34">
        <f>IFERROR(IF(Loan_Not_Paid*Values_Entered,Beginning_Balance,""),"")</f>
        <v>3992.6678770372346</v>
      </c>
      <c r="E55" s="34">
        <f>IFERROR(IF(Loan_Not_Paid*Values_Entered,Monthly_Payment,""),"")</f>
        <v>135.32961070599541</v>
      </c>
      <c r="F55" s="34">
        <f>IFERROR(IF(Loan_Not_Paid*Values_Entered,Principal,""),"")</f>
        <v>115.36627132080972</v>
      </c>
      <c r="G55" s="34">
        <f>IFERROR(IF(Loan_Not_Paid*Values_Entered,Interest,""),"")</f>
        <v>19.96333938518568</v>
      </c>
      <c r="H55" s="47">
        <f>IFERROR(IF(Loan_Not_Paid*Values_Entered,Ending_Balance,""),"")</f>
        <v>3877.3016057164286</v>
      </c>
    </row>
    <row r="56" spans="2:8" x14ac:dyDescent="0.2">
      <c r="B56" s="46">
        <f>IFERROR(IF(Loan_Not_Paid*Values_Entered,Payment_Number,""),"")</f>
        <v>30</v>
      </c>
      <c r="C56" s="33">
        <f>IFERROR(IF(Loan_Not_Paid*Values_Entered,Payment_Date,""),"")</f>
        <v>45056</v>
      </c>
      <c r="D56" s="34">
        <f>IFERROR(IF(Loan_Not_Paid*Values_Entered,Beginning_Balance,""),"")</f>
        <v>3877.3016057164286</v>
      </c>
      <c r="E56" s="34">
        <f>IFERROR(IF(Loan_Not_Paid*Values_Entered,Monthly_Payment,""),"")</f>
        <v>135.32961070599541</v>
      </c>
      <c r="F56" s="34">
        <f>IFERROR(IF(Loan_Not_Paid*Values_Entered,Principal,""),"")</f>
        <v>115.94310267741378</v>
      </c>
      <c r="G56" s="34">
        <f>IFERROR(IF(Loan_Not_Paid*Values_Entered,Interest,""),"")</f>
        <v>19.386508028581634</v>
      </c>
      <c r="H56" s="47">
        <f>IFERROR(IF(Loan_Not_Paid*Values_Entered,Ending_Balance,""),"")</f>
        <v>3761.3585030390186</v>
      </c>
    </row>
    <row r="57" spans="2:8" x14ac:dyDescent="0.2">
      <c r="B57" s="46">
        <f>IFERROR(IF(Loan_Not_Paid*Values_Entered,Payment_Number,""),"")</f>
        <v>31</v>
      </c>
      <c r="C57" s="33">
        <f>IFERROR(IF(Loan_Not_Paid*Values_Entered,Payment_Date,""),"")</f>
        <v>45087</v>
      </c>
      <c r="D57" s="34">
        <f>IFERROR(IF(Loan_Not_Paid*Values_Entered,Beginning_Balance,""),"")</f>
        <v>3761.3585030390186</v>
      </c>
      <c r="E57" s="34">
        <f>IFERROR(IF(Loan_Not_Paid*Values_Entered,Monthly_Payment,""),"")</f>
        <v>135.32961070599541</v>
      </c>
      <c r="F57" s="34">
        <f>IFERROR(IF(Loan_Not_Paid*Values_Entered,Principal,""),"")</f>
        <v>116.52281819080085</v>
      </c>
      <c r="G57" s="34">
        <f>IFERROR(IF(Loan_Not_Paid*Values_Entered,Interest,""),"")</f>
        <v>18.806792515194569</v>
      </c>
      <c r="H57" s="47">
        <f>IFERROR(IF(Loan_Not_Paid*Values_Entered,Ending_Balance,""),"")</f>
        <v>3644.8356848482244</v>
      </c>
    </row>
    <row r="58" spans="2:8" x14ac:dyDescent="0.2">
      <c r="B58" s="46">
        <f>IFERROR(IF(Loan_Not_Paid*Values_Entered,Payment_Number,""),"")</f>
        <v>32</v>
      </c>
      <c r="C58" s="33">
        <f>IFERROR(IF(Loan_Not_Paid*Values_Entered,Payment_Date,""),"")</f>
        <v>45117</v>
      </c>
      <c r="D58" s="34">
        <f>IFERROR(IF(Loan_Not_Paid*Values_Entered,Beginning_Balance,""),"")</f>
        <v>3644.8356848482244</v>
      </c>
      <c r="E58" s="34">
        <f>IFERROR(IF(Loan_Not_Paid*Values_Entered,Monthly_Payment,""),"")</f>
        <v>135.32961070599541</v>
      </c>
      <c r="F58" s="34">
        <f>IFERROR(IF(Loan_Not_Paid*Values_Entered,Principal,""),"")</f>
        <v>117.10543228175484</v>
      </c>
      <c r="G58" s="34">
        <f>IFERROR(IF(Loan_Not_Paid*Values_Entered,Interest,""),"")</f>
        <v>18.224178424240563</v>
      </c>
      <c r="H58" s="47">
        <f>IFERROR(IF(Loan_Not_Paid*Values_Entered,Ending_Balance,""),"")</f>
        <v>3527.7302525664736</v>
      </c>
    </row>
    <row r="59" spans="2:8" x14ac:dyDescent="0.2">
      <c r="B59" s="46">
        <f>IFERROR(IF(Loan_Not_Paid*Values_Entered,Payment_Number,""),"")</f>
        <v>33</v>
      </c>
      <c r="C59" s="33">
        <f>IFERROR(IF(Loan_Not_Paid*Values_Entered,Payment_Date,""),"")</f>
        <v>45148</v>
      </c>
      <c r="D59" s="34">
        <f>IFERROR(IF(Loan_Not_Paid*Values_Entered,Beginning_Balance,""),"")</f>
        <v>3527.7302525664736</v>
      </c>
      <c r="E59" s="34">
        <f>IFERROR(IF(Loan_Not_Paid*Values_Entered,Monthly_Payment,""),"")</f>
        <v>135.32961070599541</v>
      </c>
      <c r="F59" s="34">
        <f>IFERROR(IF(Loan_Not_Paid*Values_Entered,Principal,""),"")</f>
        <v>117.69095944316364</v>
      </c>
      <c r="G59" s="34">
        <f>IFERROR(IF(Loan_Not_Paid*Values_Entered,Interest,""),"")</f>
        <v>17.638651262831786</v>
      </c>
      <c r="H59" s="47">
        <f>IFERROR(IF(Loan_Not_Paid*Values_Entered,Ending_Balance,""),"")</f>
        <v>3410.0392931233155</v>
      </c>
    </row>
    <row r="60" spans="2:8" x14ac:dyDescent="0.2">
      <c r="B60" s="46">
        <f>IFERROR(IF(Loan_Not_Paid*Values_Entered,Payment_Number,""),"")</f>
        <v>34</v>
      </c>
      <c r="C60" s="33">
        <f>IFERROR(IF(Loan_Not_Paid*Values_Entered,Payment_Date,""),"")</f>
        <v>45179</v>
      </c>
      <c r="D60" s="34">
        <f>IFERROR(IF(Loan_Not_Paid*Values_Entered,Beginning_Balance,""),"")</f>
        <v>3410.0392931233155</v>
      </c>
      <c r="E60" s="34">
        <f>IFERROR(IF(Loan_Not_Paid*Values_Entered,Monthly_Payment,""),"")</f>
        <v>135.32961070599541</v>
      </c>
      <c r="F60" s="34">
        <f>IFERROR(IF(Loan_Not_Paid*Values_Entered,Principal,""),"")</f>
        <v>118.27941424037942</v>
      </c>
      <c r="G60" s="34">
        <f>IFERROR(IF(Loan_Not_Paid*Values_Entered,Interest,""),"")</f>
        <v>17.050196465615969</v>
      </c>
      <c r="H60" s="47">
        <f>IFERROR(IF(Loan_Not_Paid*Values_Entered,Ending_Balance,""),"")</f>
        <v>3291.7598788829373</v>
      </c>
    </row>
    <row r="61" spans="2:8" x14ac:dyDescent="0.2">
      <c r="B61" s="46">
        <f>IFERROR(IF(Loan_Not_Paid*Values_Entered,Payment_Number,""),"")</f>
        <v>35</v>
      </c>
      <c r="C61" s="33">
        <f>IFERROR(IF(Loan_Not_Paid*Values_Entered,Payment_Date,""),"")</f>
        <v>45209</v>
      </c>
      <c r="D61" s="34">
        <f>IFERROR(IF(Loan_Not_Paid*Values_Entered,Beginning_Balance,""),"")</f>
        <v>3291.7598788829373</v>
      </c>
      <c r="E61" s="34">
        <f>IFERROR(IF(Loan_Not_Paid*Values_Entered,Monthly_Payment,""),"")</f>
        <v>135.32961070599541</v>
      </c>
      <c r="F61" s="34">
        <f>IFERROR(IF(Loan_Not_Paid*Values_Entered,Principal,""),"")</f>
        <v>118.87081131158133</v>
      </c>
      <c r="G61" s="34">
        <f>IFERROR(IF(Loan_Not_Paid*Values_Entered,Interest,""),"")</f>
        <v>16.458799394414068</v>
      </c>
      <c r="H61" s="47">
        <f>IFERROR(IF(Loan_Not_Paid*Values_Entered,Ending_Balance,""),"")</f>
        <v>3172.8890675713583</v>
      </c>
    </row>
    <row r="62" spans="2:8" x14ac:dyDescent="0.2">
      <c r="B62" s="46">
        <f>IFERROR(IF(Loan_Not_Paid*Values_Entered,Payment_Number,""),"")</f>
        <v>36</v>
      </c>
      <c r="C62" s="33">
        <f>IFERROR(IF(Loan_Not_Paid*Values_Entered,Payment_Date,""),"")</f>
        <v>45240</v>
      </c>
      <c r="D62" s="34">
        <f>IFERROR(IF(Loan_Not_Paid*Values_Entered,Beginning_Balance,""),"")</f>
        <v>3172.8890675713583</v>
      </c>
      <c r="E62" s="34">
        <f>IFERROR(IF(Loan_Not_Paid*Values_Entered,Monthly_Payment,""),"")</f>
        <v>135.32961070599541</v>
      </c>
      <c r="F62" s="34">
        <f>IFERROR(IF(Loan_Not_Paid*Values_Entered,Principal,""),"")</f>
        <v>119.46516536813924</v>
      </c>
      <c r="G62" s="34">
        <f>IFERROR(IF(Loan_Not_Paid*Values_Entered,Interest,""),"")</f>
        <v>15.864445337856164</v>
      </c>
      <c r="H62" s="47">
        <f>IFERROR(IF(Loan_Not_Paid*Values_Entered,Ending_Balance,""),"")</f>
        <v>3053.423902203228</v>
      </c>
    </row>
    <row r="63" spans="2:8" x14ac:dyDescent="0.2">
      <c r="B63" s="46">
        <f>IFERROR(IF(Loan_Not_Paid*Values_Entered,Payment_Number,""),"")</f>
        <v>37</v>
      </c>
      <c r="C63" s="33">
        <f>IFERROR(IF(Loan_Not_Paid*Values_Entered,Payment_Date,""),"")</f>
        <v>45270</v>
      </c>
      <c r="D63" s="34">
        <f>IFERROR(IF(Loan_Not_Paid*Values_Entered,Beginning_Balance,""),"")</f>
        <v>3053.423902203228</v>
      </c>
      <c r="E63" s="34">
        <f>IFERROR(IF(Loan_Not_Paid*Values_Entered,Monthly_Payment,""),"")</f>
        <v>135.32961070599541</v>
      </c>
      <c r="F63" s="34">
        <f>IFERROR(IF(Loan_Not_Paid*Values_Entered,Principal,""),"")</f>
        <v>120.06249119497994</v>
      </c>
      <c r="G63" s="34">
        <f>IFERROR(IF(Loan_Not_Paid*Values_Entered,Interest,""),"")</f>
        <v>15.267119511015469</v>
      </c>
      <c r="H63" s="47">
        <f>IFERROR(IF(Loan_Not_Paid*Values_Entered,Ending_Balance,""),"")</f>
        <v>2933.3614110082535</v>
      </c>
    </row>
    <row r="64" spans="2:8" x14ac:dyDescent="0.2">
      <c r="B64" s="46">
        <f>IFERROR(IF(Loan_Not_Paid*Values_Entered,Payment_Number,""),"")</f>
        <v>38</v>
      </c>
      <c r="C64" s="33">
        <f>IFERROR(IF(Loan_Not_Paid*Values_Entered,Payment_Date,""),"")</f>
        <v>45301</v>
      </c>
      <c r="D64" s="34">
        <f>IFERROR(IF(Loan_Not_Paid*Values_Entered,Beginning_Balance,""),"")</f>
        <v>2933.3614110082535</v>
      </c>
      <c r="E64" s="34">
        <f>IFERROR(IF(Loan_Not_Paid*Values_Entered,Monthly_Payment,""),"")</f>
        <v>135.32961070599541</v>
      </c>
      <c r="F64" s="34">
        <f>IFERROR(IF(Loan_Not_Paid*Values_Entered,Principal,""),"")</f>
        <v>120.66280365095483</v>
      </c>
      <c r="G64" s="34">
        <f>IFERROR(IF(Loan_Not_Paid*Values_Entered,Interest,""),"")</f>
        <v>14.666807055040568</v>
      </c>
      <c r="H64" s="47">
        <f>IFERROR(IF(Loan_Not_Paid*Values_Entered,Ending_Balance,""),"")</f>
        <v>2812.6986073573016</v>
      </c>
    </row>
    <row r="65" spans="2:8" x14ac:dyDescent="0.2">
      <c r="B65" s="46">
        <f>IFERROR(IF(Loan_Not_Paid*Values_Entered,Payment_Number,""),"")</f>
        <v>39</v>
      </c>
      <c r="C65" s="33">
        <f>IFERROR(IF(Loan_Not_Paid*Values_Entered,Payment_Date,""),"")</f>
        <v>45332</v>
      </c>
      <c r="D65" s="34">
        <f>IFERROR(IF(Loan_Not_Paid*Values_Entered,Beginning_Balance,""),"")</f>
        <v>2812.6986073573016</v>
      </c>
      <c r="E65" s="34">
        <f>IFERROR(IF(Loan_Not_Paid*Values_Entered,Monthly_Payment,""),"")</f>
        <v>135.32961070599541</v>
      </c>
      <c r="F65" s="34">
        <f>IFERROR(IF(Loan_Not_Paid*Values_Entered,Principal,""),"")</f>
        <v>121.26611766920962</v>
      </c>
      <c r="G65" s="34">
        <f>IFERROR(IF(Loan_Not_Paid*Values_Entered,Interest,""),"")</f>
        <v>14.063493036785795</v>
      </c>
      <c r="H65" s="47">
        <f>IFERROR(IF(Loan_Not_Paid*Values_Entered,Ending_Balance,""),"")</f>
        <v>2691.4324896880953</v>
      </c>
    </row>
    <row r="66" spans="2:8" x14ac:dyDescent="0.2">
      <c r="B66" s="46">
        <f>IFERROR(IF(Loan_Not_Paid*Values_Entered,Payment_Number,""),"")</f>
        <v>40</v>
      </c>
      <c r="C66" s="33">
        <f>IFERROR(IF(Loan_Not_Paid*Values_Entered,Payment_Date,""),"")</f>
        <v>45361</v>
      </c>
      <c r="D66" s="34">
        <f>IFERROR(IF(Loan_Not_Paid*Values_Entered,Beginning_Balance,""),"")</f>
        <v>2691.4324896880953</v>
      </c>
      <c r="E66" s="34">
        <f>IFERROR(IF(Loan_Not_Paid*Values_Entered,Monthly_Payment,""),"")</f>
        <v>135.32961070599541</v>
      </c>
      <c r="F66" s="34">
        <f>IFERROR(IF(Loan_Not_Paid*Values_Entered,Principal,""),"")</f>
        <v>121.87244825755565</v>
      </c>
      <c r="G66" s="34">
        <f>IFERROR(IF(Loan_Not_Paid*Values_Entered,Interest,""),"")</f>
        <v>13.457162448439746</v>
      </c>
      <c r="H66" s="47">
        <f>IFERROR(IF(Loan_Not_Paid*Values_Entered,Ending_Balance,""),"")</f>
        <v>2569.5600414305418</v>
      </c>
    </row>
    <row r="67" spans="2:8" x14ac:dyDescent="0.2">
      <c r="B67" s="46">
        <f>IFERROR(IF(Loan_Not_Paid*Values_Entered,Payment_Number,""),"")</f>
        <v>41</v>
      </c>
      <c r="C67" s="33">
        <f>IFERROR(IF(Loan_Not_Paid*Values_Entered,Payment_Date,""),"")</f>
        <v>45392</v>
      </c>
      <c r="D67" s="34">
        <f>IFERROR(IF(Loan_Not_Paid*Values_Entered,Beginning_Balance,""),"")</f>
        <v>2569.5600414305418</v>
      </c>
      <c r="E67" s="34">
        <f>IFERROR(IF(Loan_Not_Paid*Values_Entered,Monthly_Payment,""),"")</f>
        <v>135.32961070599541</v>
      </c>
      <c r="F67" s="34">
        <f>IFERROR(IF(Loan_Not_Paid*Values_Entered,Principal,""),"")</f>
        <v>122.48181049884344</v>
      </c>
      <c r="G67" s="34">
        <f>IFERROR(IF(Loan_Not_Paid*Values_Entered,Interest,""),"")</f>
        <v>12.847800207151968</v>
      </c>
      <c r="H67" s="47">
        <f>IFERROR(IF(Loan_Not_Paid*Values_Entered,Ending_Balance,""),"")</f>
        <v>2447.0782309317019</v>
      </c>
    </row>
    <row r="68" spans="2:8" x14ac:dyDescent="0.2">
      <c r="B68" s="46">
        <f>IFERROR(IF(Loan_Not_Paid*Values_Entered,Payment_Number,""),"")</f>
        <v>42</v>
      </c>
      <c r="C68" s="33">
        <f>IFERROR(IF(Loan_Not_Paid*Values_Entered,Payment_Date,""),"")</f>
        <v>45422</v>
      </c>
      <c r="D68" s="34">
        <f>IFERROR(IF(Loan_Not_Paid*Values_Entered,Beginning_Balance,""),"")</f>
        <v>2447.0782309317019</v>
      </c>
      <c r="E68" s="34">
        <f>IFERROR(IF(Loan_Not_Paid*Values_Entered,Monthly_Payment,""),"")</f>
        <v>135.32961070599541</v>
      </c>
      <c r="F68" s="34">
        <f>IFERROR(IF(Loan_Not_Paid*Values_Entered,Principal,""),"")</f>
        <v>123.09421955133764</v>
      </c>
      <c r="G68" s="34">
        <f>IFERROR(IF(Loan_Not_Paid*Values_Entered,Interest,""),"")</f>
        <v>12.23539115465775</v>
      </c>
      <c r="H68" s="47">
        <f>IFERROR(IF(Loan_Not_Paid*Values_Entered,Ending_Balance,""),"")</f>
        <v>2323.9840113803702</v>
      </c>
    </row>
    <row r="69" spans="2:8" x14ac:dyDescent="0.2">
      <c r="B69" s="46">
        <f>IFERROR(IF(Loan_Not_Paid*Values_Entered,Payment_Number,""),"")</f>
        <v>43</v>
      </c>
      <c r="C69" s="33">
        <f>IFERROR(IF(Loan_Not_Paid*Values_Entered,Payment_Date,""),"")</f>
        <v>45453</v>
      </c>
      <c r="D69" s="34">
        <f>IFERROR(IF(Loan_Not_Paid*Values_Entered,Beginning_Balance,""),"")</f>
        <v>2323.9840113803702</v>
      </c>
      <c r="E69" s="34">
        <f>IFERROR(IF(Loan_Not_Paid*Values_Entered,Monthly_Payment,""),"")</f>
        <v>135.32961070599541</v>
      </c>
      <c r="F69" s="34">
        <f>IFERROR(IF(Loan_Not_Paid*Values_Entered,Principal,""),"")</f>
        <v>123.70969064909434</v>
      </c>
      <c r="G69" s="34">
        <f>IFERROR(IF(Loan_Not_Paid*Values_Entered,Interest,""),"")</f>
        <v>11.619920056901062</v>
      </c>
      <c r="H69" s="47">
        <f>IFERROR(IF(Loan_Not_Paid*Values_Entered,Ending_Balance,""),"")</f>
        <v>2200.2743207312797</v>
      </c>
    </row>
    <row r="70" spans="2:8" x14ac:dyDescent="0.2">
      <c r="B70" s="46">
        <f>IFERROR(IF(Loan_Not_Paid*Values_Entered,Payment_Number,""),"")</f>
        <v>44</v>
      </c>
      <c r="C70" s="33">
        <f>IFERROR(IF(Loan_Not_Paid*Values_Entered,Payment_Date,""),"")</f>
        <v>45483</v>
      </c>
      <c r="D70" s="34">
        <f>IFERROR(IF(Loan_Not_Paid*Values_Entered,Beginning_Balance,""),"")</f>
        <v>2200.2743207312797</v>
      </c>
      <c r="E70" s="34">
        <f>IFERROR(IF(Loan_Not_Paid*Values_Entered,Monthly_Payment,""),"")</f>
        <v>135.32961070599541</v>
      </c>
      <c r="F70" s="34">
        <f>IFERROR(IF(Loan_Not_Paid*Values_Entered,Principal,""),"")</f>
        <v>124.32823910233982</v>
      </c>
      <c r="G70" s="34">
        <f>IFERROR(IF(Loan_Not_Paid*Values_Entered,Interest,""),"")</f>
        <v>11.001371603655588</v>
      </c>
      <c r="H70" s="47">
        <f>IFERROR(IF(Loan_Not_Paid*Values_Entered,Ending_Balance,""),"")</f>
        <v>2075.9460816289447</v>
      </c>
    </row>
    <row r="71" spans="2:8" x14ac:dyDescent="0.2">
      <c r="B71" s="46">
        <f>IFERROR(IF(Loan_Not_Paid*Values_Entered,Payment_Number,""),"")</f>
        <v>45</v>
      </c>
      <c r="C71" s="33">
        <f>IFERROR(IF(Loan_Not_Paid*Values_Entered,Payment_Date,""),"")</f>
        <v>45514</v>
      </c>
      <c r="D71" s="34">
        <f>IFERROR(IF(Loan_Not_Paid*Values_Entered,Beginning_Balance,""),"")</f>
        <v>2075.9460816289447</v>
      </c>
      <c r="E71" s="34">
        <f>IFERROR(IF(Loan_Not_Paid*Values_Entered,Monthly_Payment,""),"")</f>
        <v>135.32961070599541</v>
      </c>
      <c r="F71" s="34">
        <f>IFERROR(IF(Loan_Not_Paid*Values_Entered,Principal,""),"")</f>
        <v>124.94988029785151</v>
      </c>
      <c r="G71" s="34">
        <f>IFERROR(IF(Loan_Not_Paid*Values_Entered,Interest,""),"")</f>
        <v>10.379730408143889</v>
      </c>
      <c r="H71" s="47">
        <f>IFERROR(IF(Loan_Not_Paid*Values_Entered,Ending_Balance,""),"")</f>
        <v>1950.9962013310997</v>
      </c>
    </row>
    <row r="72" spans="2:8" x14ac:dyDescent="0.2">
      <c r="B72" s="46">
        <f>IFERROR(IF(Loan_Not_Paid*Values_Entered,Payment_Number,""),"")</f>
        <v>46</v>
      </c>
      <c r="C72" s="33">
        <f>IFERROR(IF(Loan_Not_Paid*Values_Entered,Payment_Date,""),"")</f>
        <v>45545</v>
      </c>
      <c r="D72" s="34">
        <f>IFERROR(IF(Loan_Not_Paid*Values_Entered,Beginning_Balance,""),"")</f>
        <v>1950.9962013310997</v>
      </c>
      <c r="E72" s="34">
        <f>IFERROR(IF(Loan_Not_Paid*Values_Entered,Monthly_Payment,""),"")</f>
        <v>135.32961070599541</v>
      </c>
      <c r="F72" s="34">
        <f>IFERROR(IF(Loan_Not_Paid*Values_Entered,Principal,""),"")</f>
        <v>125.57462969934078</v>
      </c>
      <c r="G72" s="34">
        <f>IFERROR(IF(Loan_Not_Paid*Values_Entered,Interest,""),"")</f>
        <v>9.7549810066546332</v>
      </c>
      <c r="H72" s="47">
        <f>IFERROR(IF(Loan_Not_Paid*Values_Entered,Ending_Balance,""),"")</f>
        <v>1825.4215716317622</v>
      </c>
    </row>
    <row r="73" spans="2:8" x14ac:dyDescent="0.2">
      <c r="B73" s="46">
        <f>IFERROR(IF(Loan_Not_Paid*Values_Entered,Payment_Number,""),"")</f>
        <v>47</v>
      </c>
      <c r="C73" s="33">
        <f>IFERROR(IF(Loan_Not_Paid*Values_Entered,Payment_Date,""),"")</f>
        <v>45575</v>
      </c>
      <c r="D73" s="34">
        <f>IFERROR(IF(Loan_Not_Paid*Values_Entered,Beginning_Balance,""),"")</f>
        <v>1825.4215716317622</v>
      </c>
      <c r="E73" s="34">
        <f>IFERROR(IF(Loan_Not_Paid*Values_Entered,Monthly_Payment,""),"")</f>
        <v>135.32961070599541</v>
      </c>
      <c r="F73" s="34">
        <f>IFERROR(IF(Loan_Not_Paid*Values_Entered,Principal,""),"")</f>
        <v>126.20250284783748</v>
      </c>
      <c r="G73" s="34">
        <f>IFERROR(IF(Loan_Not_Paid*Values_Entered,Interest,""),"")</f>
        <v>9.1271078581579292</v>
      </c>
      <c r="H73" s="47">
        <f>IFERROR(IF(Loan_Not_Paid*Values_Entered,Ending_Balance,""),"")</f>
        <v>1699.2190687839347</v>
      </c>
    </row>
    <row r="74" spans="2:8" x14ac:dyDescent="0.2">
      <c r="B74" s="46">
        <f>IFERROR(IF(Loan_Not_Paid*Values_Entered,Payment_Number,""),"")</f>
        <v>48</v>
      </c>
      <c r="C74" s="33">
        <f>IFERROR(IF(Loan_Not_Paid*Values_Entered,Payment_Date,""),"")</f>
        <v>45606</v>
      </c>
      <c r="D74" s="34">
        <f>IFERROR(IF(Loan_Not_Paid*Values_Entered,Beginning_Balance,""),"")</f>
        <v>1699.2190687839347</v>
      </c>
      <c r="E74" s="34">
        <f>IFERROR(IF(Loan_Not_Paid*Values_Entered,Monthly_Payment,""),"")</f>
        <v>135.32961070599541</v>
      </c>
      <c r="F74" s="34">
        <f>IFERROR(IF(Loan_Not_Paid*Values_Entered,Principal,""),"")</f>
        <v>126.83351536207667</v>
      </c>
      <c r="G74" s="34">
        <f>IFERROR(IF(Loan_Not_Paid*Values_Entered,Interest,""),"")</f>
        <v>8.496095343918741</v>
      </c>
      <c r="H74" s="47">
        <f>IFERROR(IF(Loan_Not_Paid*Values_Entered,Ending_Balance,""),"")</f>
        <v>1572.385553421861</v>
      </c>
    </row>
    <row r="75" spans="2:8" x14ac:dyDescent="0.2">
      <c r="B75" s="46">
        <f>IFERROR(IF(Loan_Not_Paid*Values_Entered,Payment_Number,""),"")</f>
        <v>49</v>
      </c>
      <c r="C75" s="33">
        <f>IFERROR(IF(Loan_Not_Paid*Values_Entered,Payment_Date,""),"")</f>
        <v>45636</v>
      </c>
      <c r="D75" s="34">
        <f>IFERROR(IF(Loan_Not_Paid*Values_Entered,Beginning_Balance,""),"")</f>
        <v>1572.385553421861</v>
      </c>
      <c r="E75" s="34">
        <f>IFERROR(IF(Loan_Not_Paid*Values_Entered,Monthly_Payment,""),"")</f>
        <v>135.32961070599541</v>
      </c>
      <c r="F75" s="34">
        <f>IFERROR(IF(Loan_Not_Paid*Values_Entered,Principal,""),"")</f>
        <v>127.46768293888705</v>
      </c>
      <c r="G75" s="34">
        <f>IFERROR(IF(Loan_Not_Paid*Values_Entered,Interest,""),"")</f>
        <v>7.8619277671083596</v>
      </c>
      <c r="H75" s="47">
        <f>IFERROR(IF(Loan_Not_Paid*Values_Entered,Ending_Balance,""),"")</f>
        <v>1444.9178704829737</v>
      </c>
    </row>
    <row r="76" spans="2:8" x14ac:dyDescent="0.2">
      <c r="B76" s="46">
        <f>IFERROR(IF(Loan_Not_Paid*Values_Entered,Payment_Number,""),"")</f>
        <v>50</v>
      </c>
      <c r="C76" s="33">
        <f>IFERROR(IF(Loan_Not_Paid*Values_Entered,Payment_Date,""),"")</f>
        <v>45667</v>
      </c>
      <c r="D76" s="34">
        <f>IFERROR(IF(Loan_Not_Paid*Values_Entered,Beginning_Balance,""),"")</f>
        <v>1444.9178704829737</v>
      </c>
      <c r="E76" s="34">
        <f>IFERROR(IF(Loan_Not_Paid*Values_Entered,Monthly_Payment,""),"")</f>
        <v>135.32961070599541</v>
      </c>
      <c r="F76" s="34">
        <f>IFERROR(IF(Loan_Not_Paid*Values_Entered,Principal,""),"")</f>
        <v>128.10502135358146</v>
      </c>
      <c r="G76" s="34">
        <f>IFERROR(IF(Loan_Not_Paid*Values_Entered,Interest,""),"")</f>
        <v>7.2245893524139229</v>
      </c>
      <c r="H76" s="47">
        <f>IFERROR(IF(Loan_Not_Paid*Values_Entered,Ending_Balance,""),"")</f>
        <v>1316.8128491294037</v>
      </c>
    </row>
    <row r="77" spans="2:8" x14ac:dyDescent="0.2">
      <c r="B77" s="46">
        <f>IFERROR(IF(Loan_Not_Paid*Values_Entered,Payment_Number,""),"")</f>
        <v>51</v>
      </c>
      <c r="C77" s="33">
        <f>IFERROR(IF(Loan_Not_Paid*Values_Entered,Payment_Date,""),"")</f>
        <v>45698</v>
      </c>
      <c r="D77" s="34">
        <f>IFERROR(IF(Loan_Not_Paid*Values_Entered,Beginning_Balance,""),"")</f>
        <v>1316.8128491294037</v>
      </c>
      <c r="E77" s="34">
        <f>IFERROR(IF(Loan_Not_Paid*Values_Entered,Monthly_Payment,""),"")</f>
        <v>135.32961070599541</v>
      </c>
      <c r="F77" s="34">
        <f>IFERROR(IF(Loan_Not_Paid*Values_Entered,Principal,""),"")</f>
        <v>128.74554646034937</v>
      </c>
      <c r="G77" s="34">
        <f>IFERROR(IF(Loan_Not_Paid*Values_Entered,Interest,""),"")</f>
        <v>6.5840642456460161</v>
      </c>
      <c r="H77" s="47">
        <f>IFERROR(IF(Loan_Not_Paid*Values_Entered,Ending_Balance,""),"")</f>
        <v>1188.0673026690565</v>
      </c>
    </row>
    <row r="78" spans="2:8" x14ac:dyDescent="0.2">
      <c r="B78" s="46">
        <f>IFERROR(IF(Loan_Not_Paid*Values_Entered,Payment_Number,""),"")</f>
        <v>52</v>
      </c>
      <c r="C78" s="33">
        <f>IFERROR(IF(Loan_Not_Paid*Values_Entered,Payment_Date,""),"")</f>
        <v>45726</v>
      </c>
      <c r="D78" s="34">
        <f>IFERROR(IF(Loan_Not_Paid*Values_Entered,Beginning_Balance,""),"")</f>
        <v>1188.0673026690565</v>
      </c>
      <c r="E78" s="34">
        <f>IFERROR(IF(Loan_Not_Paid*Values_Entered,Monthly_Payment,""),"")</f>
        <v>135.32961070599541</v>
      </c>
      <c r="F78" s="34">
        <f>IFERROR(IF(Loan_Not_Paid*Values_Entered,Principal,""),"")</f>
        <v>129.38927419265113</v>
      </c>
      <c r="G78" s="34">
        <f>IFERROR(IF(Loan_Not_Paid*Values_Entered,Interest,""),"")</f>
        <v>5.9403365133442687</v>
      </c>
      <c r="H78" s="47">
        <f>IFERROR(IF(Loan_Not_Paid*Values_Entered,Ending_Balance,""),"")</f>
        <v>1058.6780284764118</v>
      </c>
    </row>
    <row r="79" spans="2:8" x14ac:dyDescent="0.2">
      <c r="B79" s="46">
        <f>IFERROR(IF(Loan_Not_Paid*Values_Entered,Payment_Number,""),"")</f>
        <v>53</v>
      </c>
      <c r="C79" s="33">
        <f>IFERROR(IF(Loan_Not_Paid*Values_Entered,Payment_Date,""),"")</f>
        <v>45757</v>
      </c>
      <c r="D79" s="34">
        <f>IFERROR(IF(Loan_Not_Paid*Values_Entered,Beginning_Balance,""),"")</f>
        <v>1058.6780284764118</v>
      </c>
      <c r="E79" s="34">
        <f>IFERROR(IF(Loan_Not_Paid*Values_Entered,Monthly_Payment,""),"")</f>
        <v>135.32961070599541</v>
      </c>
      <c r="F79" s="34">
        <f>IFERROR(IF(Loan_Not_Paid*Values_Entered,Principal,""),"")</f>
        <v>130.03622056361439</v>
      </c>
      <c r="G79" s="34">
        <f>IFERROR(IF(Loan_Not_Paid*Values_Entered,Interest,""),"")</f>
        <v>5.2933901423810132</v>
      </c>
      <c r="H79" s="47">
        <f>IFERROR(IF(Loan_Not_Paid*Values_Entered,Ending_Balance,""),"")</f>
        <v>928.64180791280069</v>
      </c>
    </row>
    <row r="80" spans="2:8" x14ac:dyDescent="0.2">
      <c r="B80" s="46">
        <f>IFERROR(IF(Loan_Not_Paid*Values_Entered,Payment_Number,""),"")</f>
        <v>54</v>
      </c>
      <c r="C80" s="33">
        <f>IFERROR(IF(Loan_Not_Paid*Values_Entered,Payment_Date,""),"")</f>
        <v>45787</v>
      </c>
      <c r="D80" s="34">
        <f>IFERROR(IF(Loan_Not_Paid*Values_Entered,Beginning_Balance,""),"")</f>
        <v>928.64180791280069</v>
      </c>
      <c r="E80" s="34">
        <f>IFERROR(IF(Loan_Not_Paid*Values_Entered,Monthly_Payment,""),"")</f>
        <v>135.32961070599541</v>
      </c>
      <c r="F80" s="34">
        <f>IFERROR(IF(Loan_Not_Paid*Values_Entered,Principal,""),"")</f>
        <v>130.68640166643246</v>
      </c>
      <c r="G80" s="34">
        <f>IFERROR(IF(Loan_Not_Paid*Values_Entered,Interest,""),"")</f>
        <v>4.6432090395629402</v>
      </c>
      <c r="H80" s="47">
        <f>IFERROR(IF(Loan_Not_Paid*Values_Entered,Ending_Balance,""),"")</f>
        <v>797.95540624637761</v>
      </c>
    </row>
    <row r="81" spans="2:8" x14ac:dyDescent="0.2">
      <c r="B81" s="46">
        <f>IFERROR(IF(Loan_Not_Paid*Values_Entered,Payment_Number,""),"")</f>
        <v>55</v>
      </c>
      <c r="C81" s="33">
        <f>IFERROR(IF(Loan_Not_Paid*Values_Entered,Payment_Date,""),"")</f>
        <v>45818</v>
      </c>
      <c r="D81" s="34">
        <f>IFERROR(IF(Loan_Not_Paid*Values_Entered,Beginning_Balance,""),"")</f>
        <v>797.95540624637761</v>
      </c>
      <c r="E81" s="34">
        <f>IFERROR(IF(Loan_Not_Paid*Values_Entered,Monthly_Payment,""),"")</f>
        <v>135.32961070599541</v>
      </c>
      <c r="F81" s="34">
        <f>IFERROR(IF(Loan_Not_Paid*Values_Entered,Principal,""),"")</f>
        <v>131.33983367476463</v>
      </c>
      <c r="G81" s="34">
        <f>IFERROR(IF(Loan_Not_Paid*Values_Entered,Interest,""),"")</f>
        <v>3.9897770312307785</v>
      </c>
      <c r="H81" s="47">
        <f>IFERROR(IF(Loan_Not_Paid*Values_Entered,Ending_Balance,""),"")</f>
        <v>666.61557257161439</v>
      </c>
    </row>
    <row r="82" spans="2:8" x14ac:dyDescent="0.2">
      <c r="B82" s="46">
        <f>IFERROR(IF(Loan_Not_Paid*Values_Entered,Payment_Number,""),"")</f>
        <v>56</v>
      </c>
      <c r="C82" s="33">
        <f>IFERROR(IF(Loan_Not_Paid*Values_Entered,Payment_Date,""),"")</f>
        <v>45848</v>
      </c>
      <c r="D82" s="34">
        <f>IFERROR(IF(Loan_Not_Paid*Values_Entered,Beginning_Balance,""),"")</f>
        <v>666.61557257161439</v>
      </c>
      <c r="E82" s="34">
        <f>IFERROR(IF(Loan_Not_Paid*Values_Entered,Monthly_Payment,""),"")</f>
        <v>135.32961070599541</v>
      </c>
      <c r="F82" s="34">
        <f>IFERROR(IF(Loan_Not_Paid*Values_Entered,Principal,""),"")</f>
        <v>131.99653284313845</v>
      </c>
      <c r="G82" s="34">
        <f>IFERROR(IF(Loan_Not_Paid*Values_Entered,Interest,""),"")</f>
        <v>3.3330778628569551</v>
      </c>
      <c r="H82" s="47">
        <f>IFERROR(IF(Loan_Not_Paid*Values_Entered,Ending_Balance,""),"")</f>
        <v>534.61903972847722</v>
      </c>
    </row>
    <row r="83" spans="2:8" x14ac:dyDescent="0.2">
      <c r="B83" s="46">
        <f>IFERROR(IF(Loan_Not_Paid*Values_Entered,Payment_Number,""),"")</f>
        <v>57</v>
      </c>
      <c r="C83" s="33">
        <f>IFERROR(IF(Loan_Not_Paid*Values_Entered,Payment_Date,""),"")</f>
        <v>45879</v>
      </c>
      <c r="D83" s="34">
        <f>IFERROR(IF(Loan_Not_Paid*Values_Entered,Beginning_Balance,""),"")</f>
        <v>534.61903972847722</v>
      </c>
      <c r="E83" s="34">
        <f>IFERROR(IF(Loan_Not_Paid*Values_Entered,Monthly_Payment,""),"")</f>
        <v>135.32961070599541</v>
      </c>
      <c r="F83" s="34">
        <f>IFERROR(IF(Loan_Not_Paid*Values_Entered,Principal,""),"")</f>
        <v>132.65651550735413</v>
      </c>
      <c r="G83" s="34">
        <f>IFERROR(IF(Loan_Not_Paid*Values_Entered,Interest,""),"")</f>
        <v>2.6730951986412625</v>
      </c>
      <c r="H83" s="47">
        <f>IFERROR(IF(Loan_Not_Paid*Values_Entered,Ending_Balance,""),"")</f>
        <v>401.96252422112957</v>
      </c>
    </row>
    <row r="84" spans="2:8" x14ac:dyDescent="0.2">
      <c r="B84" s="46">
        <f>IFERROR(IF(Loan_Not_Paid*Values_Entered,Payment_Number,""),"")</f>
        <v>58</v>
      </c>
      <c r="C84" s="33">
        <f>IFERROR(IF(Loan_Not_Paid*Values_Entered,Payment_Date,""),"")</f>
        <v>45910</v>
      </c>
      <c r="D84" s="34">
        <f>IFERROR(IF(Loan_Not_Paid*Values_Entered,Beginning_Balance,""),"")</f>
        <v>401.96252422112957</v>
      </c>
      <c r="E84" s="34">
        <f>IFERROR(IF(Loan_Not_Paid*Values_Entered,Monthly_Payment,""),"")</f>
        <v>135.32961070599541</v>
      </c>
      <c r="F84" s="34">
        <f>IFERROR(IF(Loan_Not_Paid*Values_Entered,Principal,""),"")</f>
        <v>133.31979808489092</v>
      </c>
      <c r="G84" s="34">
        <f>IFERROR(IF(Loan_Not_Paid*Values_Entered,Interest,""),"")</f>
        <v>2.0098126211044915</v>
      </c>
      <c r="H84" s="47">
        <f>IFERROR(IF(Loan_Not_Paid*Values_Entered,Ending_Balance,""),"")</f>
        <v>268.64272613624416</v>
      </c>
    </row>
    <row r="85" spans="2:8" x14ac:dyDescent="0.2">
      <c r="B85" s="46">
        <f>IFERROR(IF(Loan_Not_Paid*Values_Entered,Payment_Number,""),"")</f>
        <v>59</v>
      </c>
      <c r="C85" s="33">
        <f>IFERROR(IF(Loan_Not_Paid*Values_Entered,Payment_Date,""),"")</f>
        <v>45940</v>
      </c>
      <c r="D85" s="34">
        <f>IFERROR(IF(Loan_Not_Paid*Values_Entered,Beginning_Balance,""),"")</f>
        <v>268.64272613624416</v>
      </c>
      <c r="E85" s="34">
        <f>IFERROR(IF(Loan_Not_Paid*Values_Entered,Monthly_Payment,""),"")</f>
        <v>135.32961070599541</v>
      </c>
      <c r="F85" s="34">
        <f>IFERROR(IF(Loan_Not_Paid*Values_Entered,Principal,""),"")</f>
        <v>133.98639707531535</v>
      </c>
      <c r="G85" s="34">
        <f>IFERROR(IF(Loan_Not_Paid*Values_Entered,Interest,""),"")</f>
        <v>1.3432136306800369</v>
      </c>
      <c r="H85" s="47">
        <f>IFERROR(IF(Loan_Not_Paid*Values_Entered,Ending_Balance,""),"")</f>
        <v>134.65632906093379</v>
      </c>
    </row>
    <row r="86" spans="2:8" ht="15" thickBot="1" x14ac:dyDescent="0.25">
      <c r="B86" s="48">
        <f>IFERROR(IF(Loan_Not_Paid*Values_Entered,Payment_Number,""),"")</f>
        <v>60</v>
      </c>
      <c r="C86" s="49">
        <f>IFERROR(IF(Loan_Not_Paid*Values_Entered,Payment_Date,""),"")</f>
        <v>45971</v>
      </c>
      <c r="D86" s="50">
        <f>IFERROR(IF(Loan_Not_Paid*Values_Entered,Beginning_Balance,""),"")</f>
        <v>134.65632906093379</v>
      </c>
      <c r="E86" s="50">
        <f>IFERROR(IF(Loan_Not_Paid*Values_Entered,Monthly_Payment,""),"")</f>
        <v>135.32961070599541</v>
      </c>
      <c r="F86" s="50">
        <f>IFERROR(IF(Loan_Not_Paid*Values_Entered,Principal,""),"")</f>
        <v>134.65632906069195</v>
      </c>
      <c r="G86" s="50">
        <f>IFERROR(IF(Loan_Not_Paid*Values_Entered,Interest,""),"")</f>
        <v>0.67328164530345991</v>
      </c>
      <c r="H86" s="51">
        <f>IFERROR(IF(Loan_Not_Paid*Values_Entered,Ending_Balance,""),"")</f>
        <v>2.4920154828578234E-10</v>
      </c>
    </row>
    <row r="87" spans="2:8" x14ac:dyDescent="0.2">
      <c r="B87" s="61" t="str">
        <f>IFERROR(IF(Loan_Not_Paid*Values_Entered,Payment_Number,""),"")</f>
        <v/>
      </c>
      <c r="C87" s="62" t="str">
        <f>IFERROR(IF(Loan_Not_Paid*Values_Entered,Payment_Date,""),"")</f>
        <v/>
      </c>
      <c r="D87" s="63" t="str">
        <f>IFERROR(IF(Loan_Not_Paid*Values_Entered,Beginning_Balance,""),"")</f>
        <v/>
      </c>
      <c r="E87" s="63" t="str">
        <f>IFERROR(IF(Loan_Not_Paid*Values_Entered,Monthly_Payment,""),"")</f>
        <v/>
      </c>
      <c r="F87" s="63" t="str">
        <f>IFERROR(IF(Loan_Not_Paid*Values_Entered,Principal,""),"")</f>
        <v/>
      </c>
      <c r="G87" s="63" t="str">
        <f>IFERROR(IF(Loan_Not_Paid*Values_Entered,Interest,""),"")</f>
        <v/>
      </c>
      <c r="H87" s="63" t="str">
        <f>IFERROR(IF(Loan_Not_Paid*Values_Entered,Ending_Balance,""),"")</f>
        <v/>
      </c>
    </row>
    <row r="88" spans="2:8" x14ac:dyDescent="0.2">
      <c r="B88" s="61" t="str">
        <f>IFERROR(IF(Loan_Not_Paid*Values_Entered,Payment_Number,""),"")</f>
        <v/>
      </c>
      <c r="C88" s="62" t="str">
        <f>IFERROR(IF(Loan_Not_Paid*Values_Entered,Payment_Date,""),"")</f>
        <v/>
      </c>
      <c r="D88" s="63" t="str">
        <f>IFERROR(IF(Loan_Not_Paid*Values_Entered,Beginning_Balance,""),"")</f>
        <v/>
      </c>
      <c r="E88" s="63" t="str">
        <f>IFERROR(IF(Loan_Not_Paid*Values_Entered,Monthly_Payment,""),"")</f>
        <v/>
      </c>
      <c r="F88" s="63" t="str">
        <f>IFERROR(IF(Loan_Not_Paid*Values_Entered,Principal,""),"")</f>
        <v/>
      </c>
      <c r="G88" s="63" t="str">
        <f>IFERROR(IF(Loan_Not_Paid*Values_Entered,Interest,""),"")</f>
        <v/>
      </c>
      <c r="H88" s="63" t="str">
        <f>IFERROR(IF(Loan_Not_Paid*Values_Entered,Ending_Balance,""),"")</f>
        <v/>
      </c>
    </row>
    <row r="89" spans="2:8" x14ac:dyDescent="0.2">
      <c r="B89" s="61" t="str">
        <f>IFERROR(IF(Loan_Not_Paid*Values_Entered,Payment_Number,""),"")</f>
        <v/>
      </c>
      <c r="C89" s="62" t="str">
        <f>IFERROR(IF(Loan_Not_Paid*Values_Entered,Payment_Date,""),"")</f>
        <v/>
      </c>
      <c r="D89" s="63" t="str">
        <f>IFERROR(IF(Loan_Not_Paid*Values_Entered,Beginning_Balance,""),"")</f>
        <v/>
      </c>
      <c r="E89" s="63" t="str">
        <f>IFERROR(IF(Loan_Not_Paid*Values_Entered,Monthly_Payment,""),"")</f>
        <v/>
      </c>
      <c r="F89" s="63" t="str">
        <f>IFERROR(IF(Loan_Not_Paid*Values_Entered,Principal,""),"")</f>
        <v/>
      </c>
      <c r="G89" s="63" t="str">
        <f>IFERROR(IF(Loan_Not_Paid*Values_Entered,Interest,""),"")</f>
        <v/>
      </c>
      <c r="H89" s="63" t="str">
        <f>IFERROR(IF(Loan_Not_Paid*Values_Entered,Ending_Balance,""),"")</f>
        <v/>
      </c>
    </row>
    <row r="90" spans="2:8" x14ac:dyDescent="0.2">
      <c r="B90" s="61" t="str">
        <f>IFERROR(IF(Loan_Not_Paid*Values_Entered,Payment_Number,""),"")</f>
        <v/>
      </c>
      <c r="C90" s="62" t="str">
        <f>IFERROR(IF(Loan_Not_Paid*Values_Entered,Payment_Date,""),"")</f>
        <v/>
      </c>
      <c r="D90" s="63" t="str">
        <f>IFERROR(IF(Loan_Not_Paid*Values_Entered,Beginning_Balance,""),"")</f>
        <v/>
      </c>
      <c r="E90" s="63" t="str">
        <f>IFERROR(IF(Loan_Not_Paid*Values_Entered,Monthly_Payment,""),"")</f>
        <v/>
      </c>
      <c r="F90" s="63" t="str">
        <f>IFERROR(IF(Loan_Not_Paid*Values_Entered,Principal,""),"")</f>
        <v/>
      </c>
      <c r="G90" s="63" t="str">
        <f>IFERROR(IF(Loan_Not_Paid*Values_Entered,Interest,""),"")</f>
        <v/>
      </c>
      <c r="H90" s="63" t="str">
        <f>IFERROR(IF(Loan_Not_Paid*Values_Entered,Ending_Balance,""),"")</f>
        <v/>
      </c>
    </row>
    <row r="91" spans="2:8" x14ac:dyDescent="0.2">
      <c r="B91" s="61" t="str">
        <f>IFERROR(IF(Loan_Not_Paid*Values_Entered,Payment_Number,""),"")</f>
        <v/>
      </c>
      <c r="C91" s="62" t="str">
        <f>IFERROR(IF(Loan_Not_Paid*Values_Entered,Payment_Date,""),"")</f>
        <v/>
      </c>
      <c r="D91" s="63" t="str">
        <f>IFERROR(IF(Loan_Not_Paid*Values_Entered,Beginning_Balance,""),"")</f>
        <v/>
      </c>
      <c r="E91" s="63" t="str">
        <f>IFERROR(IF(Loan_Not_Paid*Values_Entered,Monthly_Payment,""),"")</f>
        <v/>
      </c>
      <c r="F91" s="63" t="str">
        <f>IFERROR(IF(Loan_Not_Paid*Values_Entered,Principal,""),"")</f>
        <v/>
      </c>
      <c r="G91" s="63" t="str">
        <f>IFERROR(IF(Loan_Not_Paid*Values_Entered,Interest,""),"")</f>
        <v/>
      </c>
      <c r="H91" s="63" t="str">
        <f>IFERROR(IF(Loan_Not_Paid*Values_Entered,Ending_Balance,""),"")</f>
        <v/>
      </c>
    </row>
    <row r="92" spans="2:8" x14ac:dyDescent="0.2">
      <c r="B92" s="61" t="str">
        <f>IFERROR(IF(Loan_Not_Paid*Values_Entered,Payment_Number,""),"")</f>
        <v/>
      </c>
      <c r="C92" s="62" t="str">
        <f>IFERROR(IF(Loan_Not_Paid*Values_Entered,Payment_Date,""),"")</f>
        <v/>
      </c>
      <c r="D92" s="63" t="str">
        <f>IFERROR(IF(Loan_Not_Paid*Values_Entered,Beginning_Balance,""),"")</f>
        <v/>
      </c>
      <c r="E92" s="63" t="str">
        <f>IFERROR(IF(Loan_Not_Paid*Values_Entered,Monthly_Payment,""),"")</f>
        <v/>
      </c>
      <c r="F92" s="63" t="str">
        <f>IFERROR(IF(Loan_Not_Paid*Values_Entered,Principal,""),"")</f>
        <v/>
      </c>
      <c r="G92" s="63" t="str">
        <f>IFERROR(IF(Loan_Not_Paid*Values_Entered,Interest,""),"")</f>
        <v/>
      </c>
      <c r="H92" s="63" t="str">
        <f>IFERROR(IF(Loan_Not_Paid*Values_Entered,Ending_Balance,""),"")</f>
        <v/>
      </c>
    </row>
    <row r="93" spans="2:8" x14ac:dyDescent="0.2">
      <c r="B93" s="61" t="str">
        <f>IFERROR(IF(Loan_Not_Paid*Values_Entered,Payment_Number,""),"")</f>
        <v/>
      </c>
      <c r="C93" s="62" t="str">
        <f>IFERROR(IF(Loan_Not_Paid*Values_Entered,Payment_Date,""),"")</f>
        <v/>
      </c>
      <c r="D93" s="63" t="str">
        <f>IFERROR(IF(Loan_Not_Paid*Values_Entered,Beginning_Balance,""),"")</f>
        <v/>
      </c>
      <c r="E93" s="63" t="str">
        <f>IFERROR(IF(Loan_Not_Paid*Values_Entered,Monthly_Payment,""),"")</f>
        <v/>
      </c>
      <c r="F93" s="63" t="str">
        <f>IFERROR(IF(Loan_Not_Paid*Values_Entered,Principal,""),"")</f>
        <v/>
      </c>
      <c r="G93" s="63" t="str">
        <f>IFERROR(IF(Loan_Not_Paid*Values_Entered,Interest,""),"")</f>
        <v/>
      </c>
      <c r="H93" s="63" t="str">
        <f>IFERROR(IF(Loan_Not_Paid*Values_Entered,Ending_Balance,""),"")</f>
        <v/>
      </c>
    </row>
    <row r="94" spans="2:8" x14ac:dyDescent="0.2">
      <c r="B94" s="61" t="str">
        <f>IFERROR(IF(Loan_Not_Paid*Values_Entered,Payment_Number,""),"")</f>
        <v/>
      </c>
      <c r="C94" s="62" t="str">
        <f>IFERROR(IF(Loan_Not_Paid*Values_Entered,Payment_Date,""),"")</f>
        <v/>
      </c>
      <c r="D94" s="63" t="str">
        <f>IFERROR(IF(Loan_Not_Paid*Values_Entered,Beginning_Balance,""),"")</f>
        <v/>
      </c>
      <c r="E94" s="63" t="str">
        <f>IFERROR(IF(Loan_Not_Paid*Values_Entered,Monthly_Payment,""),"")</f>
        <v/>
      </c>
      <c r="F94" s="63" t="str">
        <f>IFERROR(IF(Loan_Not_Paid*Values_Entered,Principal,""),"")</f>
        <v/>
      </c>
      <c r="G94" s="63" t="str">
        <f>IFERROR(IF(Loan_Not_Paid*Values_Entered,Interest,""),"")</f>
        <v/>
      </c>
      <c r="H94" s="63" t="str">
        <f>IFERROR(IF(Loan_Not_Paid*Values_Entered,Ending_Balance,""),"")</f>
        <v/>
      </c>
    </row>
    <row r="95" spans="2:8" x14ac:dyDescent="0.2">
      <c r="B95" s="61" t="str">
        <f>IFERROR(IF(Loan_Not_Paid*Values_Entered,Payment_Number,""),"")</f>
        <v/>
      </c>
      <c r="C95" s="62" t="str">
        <f>IFERROR(IF(Loan_Not_Paid*Values_Entered,Payment_Date,""),"")</f>
        <v/>
      </c>
      <c r="D95" s="63" t="str">
        <f>IFERROR(IF(Loan_Not_Paid*Values_Entered,Beginning_Balance,""),"")</f>
        <v/>
      </c>
      <c r="E95" s="63" t="str">
        <f>IFERROR(IF(Loan_Not_Paid*Values_Entered,Monthly_Payment,""),"")</f>
        <v/>
      </c>
      <c r="F95" s="63" t="str">
        <f>IFERROR(IF(Loan_Not_Paid*Values_Entered,Principal,""),"")</f>
        <v/>
      </c>
      <c r="G95" s="63" t="str">
        <f>IFERROR(IF(Loan_Not_Paid*Values_Entered,Interest,""),"")</f>
        <v/>
      </c>
      <c r="H95" s="63" t="str">
        <f>IFERROR(IF(Loan_Not_Paid*Values_Entered,Ending_Balance,""),"")</f>
        <v/>
      </c>
    </row>
    <row r="96" spans="2:8" x14ac:dyDescent="0.2">
      <c r="B96" s="61" t="str">
        <f>IFERROR(IF(Loan_Not_Paid*Values_Entered,Payment_Number,""),"")</f>
        <v/>
      </c>
      <c r="C96" s="62" t="str">
        <f>IFERROR(IF(Loan_Not_Paid*Values_Entered,Payment_Date,""),"")</f>
        <v/>
      </c>
      <c r="D96" s="63" t="str">
        <f>IFERROR(IF(Loan_Not_Paid*Values_Entered,Beginning_Balance,""),"")</f>
        <v/>
      </c>
      <c r="E96" s="63" t="str">
        <f>IFERROR(IF(Loan_Not_Paid*Values_Entered,Monthly_Payment,""),"")</f>
        <v/>
      </c>
      <c r="F96" s="63" t="str">
        <f>IFERROR(IF(Loan_Not_Paid*Values_Entered,Principal,""),"")</f>
        <v/>
      </c>
      <c r="G96" s="63" t="str">
        <f>IFERROR(IF(Loan_Not_Paid*Values_Entered,Interest,""),"")</f>
        <v/>
      </c>
      <c r="H96" s="63" t="str">
        <f>IFERROR(IF(Loan_Not_Paid*Values_Entered,Ending_Balance,""),"")</f>
        <v/>
      </c>
    </row>
    <row r="97" spans="2:8" x14ac:dyDescent="0.2">
      <c r="B97" s="61" t="str">
        <f>IFERROR(IF(Loan_Not_Paid*Values_Entered,Payment_Number,""),"")</f>
        <v/>
      </c>
      <c r="C97" s="62" t="str">
        <f>IFERROR(IF(Loan_Not_Paid*Values_Entered,Payment_Date,""),"")</f>
        <v/>
      </c>
      <c r="D97" s="63" t="str">
        <f>IFERROR(IF(Loan_Not_Paid*Values_Entered,Beginning_Balance,""),"")</f>
        <v/>
      </c>
      <c r="E97" s="63" t="str">
        <f>IFERROR(IF(Loan_Not_Paid*Values_Entered,Monthly_Payment,""),"")</f>
        <v/>
      </c>
      <c r="F97" s="63" t="str">
        <f>IFERROR(IF(Loan_Not_Paid*Values_Entered,Principal,""),"")</f>
        <v/>
      </c>
      <c r="G97" s="63" t="str">
        <f>IFERROR(IF(Loan_Not_Paid*Values_Entered,Interest,""),"")</f>
        <v/>
      </c>
      <c r="H97" s="63" t="str">
        <f>IFERROR(IF(Loan_Not_Paid*Values_Entered,Ending_Balance,""),"")</f>
        <v/>
      </c>
    </row>
    <row r="98" spans="2:8" x14ac:dyDescent="0.2">
      <c r="B98" s="61" t="str">
        <f>IFERROR(IF(Loan_Not_Paid*Values_Entered,Payment_Number,""),"")</f>
        <v/>
      </c>
      <c r="C98" s="62" t="str">
        <f>IFERROR(IF(Loan_Not_Paid*Values_Entered,Payment_Date,""),"")</f>
        <v/>
      </c>
      <c r="D98" s="63" t="str">
        <f>IFERROR(IF(Loan_Not_Paid*Values_Entered,Beginning_Balance,""),"")</f>
        <v/>
      </c>
      <c r="E98" s="63" t="str">
        <f>IFERROR(IF(Loan_Not_Paid*Values_Entered,Monthly_Payment,""),"")</f>
        <v/>
      </c>
      <c r="F98" s="63" t="str">
        <f>IFERROR(IF(Loan_Not_Paid*Values_Entered,Principal,""),"")</f>
        <v/>
      </c>
      <c r="G98" s="63" t="str">
        <f>IFERROR(IF(Loan_Not_Paid*Values_Entered,Interest,""),"")</f>
        <v/>
      </c>
      <c r="H98" s="63" t="str">
        <f>IFERROR(IF(Loan_Not_Paid*Values_Entered,Ending_Balance,""),"")</f>
        <v/>
      </c>
    </row>
    <row r="99" spans="2:8" x14ac:dyDescent="0.2">
      <c r="B99" s="61" t="str">
        <f>IFERROR(IF(Loan_Not_Paid*Values_Entered,Payment_Number,""),"")</f>
        <v/>
      </c>
      <c r="C99" s="62" t="str">
        <f>IFERROR(IF(Loan_Not_Paid*Values_Entered,Payment_Date,""),"")</f>
        <v/>
      </c>
      <c r="D99" s="63" t="str">
        <f>IFERROR(IF(Loan_Not_Paid*Values_Entered,Beginning_Balance,""),"")</f>
        <v/>
      </c>
      <c r="E99" s="63" t="str">
        <f>IFERROR(IF(Loan_Not_Paid*Values_Entered,Monthly_Payment,""),"")</f>
        <v/>
      </c>
      <c r="F99" s="63" t="str">
        <f>IFERROR(IF(Loan_Not_Paid*Values_Entered,Principal,""),"")</f>
        <v/>
      </c>
      <c r="G99" s="63" t="str">
        <f>IFERROR(IF(Loan_Not_Paid*Values_Entered,Interest,""),"")</f>
        <v/>
      </c>
      <c r="H99" s="63" t="str">
        <f>IFERROR(IF(Loan_Not_Paid*Values_Entered,Ending_Balance,""),"")</f>
        <v/>
      </c>
    </row>
    <row r="100" spans="2:8" x14ac:dyDescent="0.2">
      <c r="B100" s="61" t="str">
        <f>IFERROR(IF(Loan_Not_Paid*Values_Entered,Payment_Number,""),"")</f>
        <v/>
      </c>
      <c r="C100" s="62" t="str">
        <f>IFERROR(IF(Loan_Not_Paid*Values_Entered,Payment_Date,""),"")</f>
        <v/>
      </c>
      <c r="D100" s="63" t="str">
        <f>IFERROR(IF(Loan_Not_Paid*Values_Entered,Beginning_Balance,""),"")</f>
        <v/>
      </c>
      <c r="E100" s="63" t="str">
        <f>IFERROR(IF(Loan_Not_Paid*Values_Entered,Monthly_Payment,""),"")</f>
        <v/>
      </c>
      <c r="F100" s="63" t="str">
        <f>IFERROR(IF(Loan_Not_Paid*Values_Entered,Principal,""),"")</f>
        <v/>
      </c>
      <c r="G100" s="63" t="str">
        <f>IFERROR(IF(Loan_Not_Paid*Values_Entered,Interest,""),"")</f>
        <v/>
      </c>
      <c r="H100" s="63" t="str">
        <f>IFERROR(IF(Loan_Not_Paid*Values_Entered,Ending_Balance,""),"")</f>
        <v/>
      </c>
    </row>
    <row r="101" spans="2:8" x14ac:dyDescent="0.2">
      <c r="B101" s="61" t="str">
        <f>IFERROR(IF(Loan_Not_Paid*Values_Entered,Payment_Number,""),"")</f>
        <v/>
      </c>
      <c r="C101" s="62" t="str">
        <f>IFERROR(IF(Loan_Not_Paid*Values_Entered,Payment_Date,""),"")</f>
        <v/>
      </c>
      <c r="D101" s="63" t="str">
        <f>IFERROR(IF(Loan_Not_Paid*Values_Entered,Beginning_Balance,""),"")</f>
        <v/>
      </c>
      <c r="E101" s="63" t="str">
        <f>IFERROR(IF(Loan_Not_Paid*Values_Entered,Monthly_Payment,""),"")</f>
        <v/>
      </c>
      <c r="F101" s="63" t="str">
        <f>IFERROR(IF(Loan_Not_Paid*Values_Entered,Principal,""),"")</f>
        <v/>
      </c>
      <c r="G101" s="63" t="str">
        <f>IFERROR(IF(Loan_Not_Paid*Values_Entered,Interest,""),"")</f>
        <v/>
      </c>
      <c r="H101" s="63" t="str">
        <f>IFERROR(IF(Loan_Not_Paid*Values_Entered,Ending_Balance,""),"")</f>
        <v/>
      </c>
    </row>
    <row r="102" spans="2:8" x14ac:dyDescent="0.2">
      <c r="B102" s="61" t="str">
        <f>IFERROR(IF(Loan_Not_Paid*Values_Entered,Payment_Number,""),"")</f>
        <v/>
      </c>
      <c r="C102" s="62" t="str">
        <f>IFERROR(IF(Loan_Not_Paid*Values_Entered,Payment_Date,""),"")</f>
        <v/>
      </c>
      <c r="D102" s="63" t="str">
        <f>IFERROR(IF(Loan_Not_Paid*Values_Entered,Beginning_Balance,""),"")</f>
        <v/>
      </c>
      <c r="E102" s="63" t="str">
        <f>IFERROR(IF(Loan_Not_Paid*Values_Entered,Monthly_Payment,""),"")</f>
        <v/>
      </c>
      <c r="F102" s="63" t="str">
        <f>IFERROR(IF(Loan_Not_Paid*Values_Entered,Principal,""),"")</f>
        <v/>
      </c>
      <c r="G102" s="63" t="str">
        <f>IFERROR(IF(Loan_Not_Paid*Values_Entered,Interest,""),"")</f>
        <v/>
      </c>
      <c r="H102" s="63" t="str">
        <f>IFERROR(IF(Loan_Not_Paid*Values_Entered,Ending_Balance,""),"")</f>
        <v/>
      </c>
    </row>
    <row r="103" spans="2:8" x14ac:dyDescent="0.2">
      <c r="B103" s="61" t="str">
        <f>IFERROR(IF(Loan_Not_Paid*Values_Entered,Payment_Number,""),"")</f>
        <v/>
      </c>
      <c r="C103" s="62" t="str">
        <f>IFERROR(IF(Loan_Not_Paid*Values_Entered,Payment_Date,""),"")</f>
        <v/>
      </c>
      <c r="D103" s="63" t="str">
        <f>IFERROR(IF(Loan_Not_Paid*Values_Entered,Beginning_Balance,""),"")</f>
        <v/>
      </c>
      <c r="E103" s="63" t="str">
        <f>IFERROR(IF(Loan_Not_Paid*Values_Entered,Monthly_Payment,""),"")</f>
        <v/>
      </c>
      <c r="F103" s="63" t="str">
        <f>IFERROR(IF(Loan_Not_Paid*Values_Entered,Principal,""),"")</f>
        <v/>
      </c>
      <c r="G103" s="63" t="str">
        <f>IFERROR(IF(Loan_Not_Paid*Values_Entered,Interest,""),"")</f>
        <v/>
      </c>
      <c r="H103" s="63" t="str">
        <f>IFERROR(IF(Loan_Not_Paid*Values_Entered,Ending_Balance,""),"")</f>
        <v/>
      </c>
    </row>
    <row r="104" spans="2:8" x14ac:dyDescent="0.2">
      <c r="B104" s="61" t="str">
        <f>IFERROR(IF(Loan_Not_Paid*Values_Entered,Payment_Number,""),"")</f>
        <v/>
      </c>
      <c r="C104" s="62" t="str">
        <f>IFERROR(IF(Loan_Not_Paid*Values_Entered,Payment_Date,""),"")</f>
        <v/>
      </c>
      <c r="D104" s="63" t="str">
        <f>IFERROR(IF(Loan_Not_Paid*Values_Entered,Beginning_Balance,""),"")</f>
        <v/>
      </c>
      <c r="E104" s="63" t="str">
        <f>IFERROR(IF(Loan_Not_Paid*Values_Entered,Monthly_Payment,""),"")</f>
        <v/>
      </c>
      <c r="F104" s="63" t="str">
        <f>IFERROR(IF(Loan_Not_Paid*Values_Entered,Principal,""),"")</f>
        <v/>
      </c>
      <c r="G104" s="63" t="str">
        <f>IFERROR(IF(Loan_Not_Paid*Values_Entered,Interest,""),"")</f>
        <v/>
      </c>
      <c r="H104" s="63" t="str">
        <f>IFERROR(IF(Loan_Not_Paid*Values_Entered,Ending_Balance,""),"")</f>
        <v/>
      </c>
    </row>
    <row r="105" spans="2:8" x14ac:dyDescent="0.2">
      <c r="B105" s="61" t="str">
        <f>IFERROR(IF(Loan_Not_Paid*Values_Entered,Payment_Number,""),"")</f>
        <v/>
      </c>
      <c r="C105" s="62" t="str">
        <f>IFERROR(IF(Loan_Not_Paid*Values_Entered,Payment_Date,""),"")</f>
        <v/>
      </c>
      <c r="D105" s="63" t="str">
        <f>IFERROR(IF(Loan_Not_Paid*Values_Entered,Beginning_Balance,""),"")</f>
        <v/>
      </c>
      <c r="E105" s="63" t="str">
        <f>IFERROR(IF(Loan_Not_Paid*Values_Entered,Monthly_Payment,""),"")</f>
        <v/>
      </c>
      <c r="F105" s="63" t="str">
        <f>IFERROR(IF(Loan_Not_Paid*Values_Entered,Principal,""),"")</f>
        <v/>
      </c>
      <c r="G105" s="63" t="str">
        <f>IFERROR(IF(Loan_Not_Paid*Values_Entered,Interest,""),"")</f>
        <v/>
      </c>
      <c r="H105" s="63" t="str">
        <f>IFERROR(IF(Loan_Not_Paid*Values_Entered,Ending_Balance,""),"")</f>
        <v/>
      </c>
    </row>
    <row r="106" spans="2:8" x14ac:dyDescent="0.2">
      <c r="B106" s="61" t="str">
        <f>IFERROR(IF(Loan_Not_Paid*Values_Entered,Payment_Number,""),"")</f>
        <v/>
      </c>
      <c r="C106" s="62" t="str">
        <f>IFERROR(IF(Loan_Not_Paid*Values_Entered,Payment_Date,""),"")</f>
        <v/>
      </c>
      <c r="D106" s="63" t="str">
        <f>IFERROR(IF(Loan_Not_Paid*Values_Entered,Beginning_Balance,""),"")</f>
        <v/>
      </c>
      <c r="E106" s="63" t="str">
        <f>IFERROR(IF(Loan_Not_Paid*Values_Entered,Monthly_Payment,""),"")</f>
        <v/>
      </c>
      <c r="F106" s="63" t="str">
        <f>IFERROR(IF(Loan_Not_Paid*Values_Entered,Principal,""),"")</f>
        <v/>
      </c>
      <c r="G106" s="63" t="str">
        <f>IFERROR(IF(Loan_Not_Paid*Values_Entered,Interest,""),"")</f>
        <v/>
      </c>
      <c r="H106" s="63" t="str">
        <f>IFERROR(IF(Loan_Not_Paid*Values_Entered,Ending_Balance,""),"")</f>
        <v/>
      </c>
    </row>
    <row r="107" spans="2:8" x14ac:dyDescent="0.2">
      <c r="B107" s="61" t="str">
        <f>IFERROR(IF(Loan_Not_Paid*Values_Entered,Payment_Number,""),"")</f>
        <v/>
      </c>
      <c r="C107" s="62" t="str">
        <f>IFERROR(IF(Loan_Not_Paid*Values_Entered,Payment_Date,""),"")</f>
        <v/>
      </c>
      <c r="D107" s="63" t="str">
        <f>IFERROR(IF(Loan_Not_Paid*Values_Entered,Beginning_Balance,""),"")</f>
        <v/>
      </c>
      <c r="E107" s="63" t="str">
        <f>IFERROR(IF(Loan_Not_Paid*Values_Entered,Monthly_Payment,""),"")</f>
        <v/>
      </c>
      <c r="F107" s="63" t="str">
        <f>IFERROR(IF(Loan_Not_Paid*Values_Entered,Principal,""),"")</f>
        <v/>
      </c>
      <c r="G107" s="63" t="str">
        <f>IFERROR(IF(Loan_Not_Paid*Values_Entered,Interest,""),"")</f>
        <v/>
      </c>
      <c r="H107" s="63" t="str">
        <f>IFERROR(IF(Loan_Not_Paid*Values_Entered,Ending_Balance,""),"")</f>
        <v/>
      </c>
    </row>
    <row r="108" spans="2:8" x14ac:dyDescent="0.2">
      <c r="B108" s="61" t="str">
        <f>IFERROR(IF(Loan_Not_Paid*Values_Entered,Payment_Number,""),"")</f>
        <v/>
      </c>
      <c r="C108" s="62" t="str">
        <f>IFERROR(IF(Loan_Not_Paid*Values_Entered,Payment_Date,""),"")</f>
        <v/>
      </c>
      <c r="D108" s="63" t="str">
        <f>IFERROR(IF(Loan_Not_Paid*Values_Entered,Beginning_Balance,""),"")</f>
        <v/>
      </c>
      <c r="E108" s="63" t="str">
        <f>IFERROR(IF(Loan_Not_Paid*Values_Entered,Monthly_Payment,""),"")</f>
        <v/>
      </c>
      <c r="F108" s="63" t="str">
        <f>IFERROR(IF(Loan_Not_Paid*Values_Entered,Principal,""),"")</f>
        <v/>
      </c>
      <c r="G108" s="63" t="str">
        <f>IFERROR(IF(Loan_Not_Paid*Values_Entered,Interest,""),"")</f>
        <v/>
      </c>
      <c r="H108" s="63" t="str">
        <f>IFERROR(IF(Loan_Not_Paid*Values_Entered,Ending_Balance,""),"")</f>
        <v/>
      </c>
    </row>
    <row r="109" spans="2:8" x14ac:dyDescent="0.2">
      <c r="B109" s="61" t="str">
        <f>IFERROR(IF(Loan_Not_Paid*Values_Entered,Payment_Number,""),"")</f>
        <v/>
      </c>
      <c r="C109" s="62" t="str">
        <f>IFERROR(IF(Loan_Not_Paid*Values_Entered,Payment_Date,""),"")</f>
        <v/>
      </c>
      <c r="D109" s="63" t="str">
        <f>IFERROR(IF(Loan_Not_Paid*Values_Entered,Beginning_Balance,""),"")</f>
        <v/>
      </c>
      <c r="E109" s="63" t="str">
        <f>IFERROR(IF(Loan_Not_Paid*Values_Entered,Monthly_Payment,""),"")</f>
        <v/>
      </c>
      <c r="F109" s="63" t="str">
        <f>IFERROR(IF(Loan_Not_Paid*Values_Entered,Principal,""),"")</f>
        <v/>
      </c>
      <c r="G109" s="63" t="str">
        <f>IFERROR(IF(Loan_Not_Paid*Values_Entered,Interest,""),"")</f>
        <v/>
      </c>
      <c r="H109" s="63" t="str">
        <f>IFERROR(IF(Loan_Not_Paid*Values_Entered,Ending_Balance,""),"")</f>
        <v/>
      </c>
    </row>
    <row r="110" spans="2:8" x14ac:dyDescent="0.2">
      <c r="B110" s="61" t="str">
        <f>IFERROR(IF(Loan_Not_Paid*Values_Entered,Payment_Number,""),"")</f>
        <v/>
      </c>
      <c r="C110" s="62" t="str">
        <f>IFERROR(IF(Loan_Not_Paid*Values_Entered,Payment_Date,""),"")</f>
        <v/>
      </c>
      <c r="D110" s="63" t="str">
        <f>IFERROR(IF(Loan_Not_Paid*Values_Entered,Beginning_Balance,""),"")</f>
        <v/>
      </c>
      <c r="E110" s="63" t="str">
        <f>IFERROR(IF(Loan_Not_Paid*Values_Entered,Monthly_Payment,""),"")</f>
        <v/>
      </c>
      <c r="F110" s="63" t="str">
        <f>IFERROR(IF(Loan_Not_Paid*Values_Entered,Principal,""),"")</f>
        <v/>
      </c>
      <c r="G110" s="63" t="str">
        <f>IFERROR(IF(Loan_Not_Paid*Values_Entered,Interest,""),"")</f>
        <v/>
      </c>
      <c r="H110" s="63" t="str">
        <f>IFERROR(IF(Loan_Not_Paid*Values_Entered,Ending_Balance,""),"")</f>
        <v/>
      </c>
    </row>
    <row r="111" spans="2:8" x14ac:dyDescent="0.2">
      <c r="B111" s="61" t="str">
        <f>IFERROR(IF(Loan_Not_Paid*Values_Entered,Payment_Number,""),"")</f>
        <v/>
      </c>
      <c r="C111" s="62" t="str">
        <f>IFERROR(IF(Loan_Not_Paid*Values_Entered,Payment_Date,""),"")</f>
        <v/>
      </c>
      <c r="D111" s="63" t="str">
        <f>IFERROR(IF(Loan_Not_Paid*Values_Entered,Beginning_Balance,""),"")</f>
        <v/>
      </c>
      <c r="E111" s="63" t="str">
        <f>IFERROR(IF(Loan_Not_Paid*Values_Entered,Monthly_Payment,""),"")</f>
        <v/>
      </c>
      <c r="F111" s="63" t="str">
        <f>IFERROR(IF(Loan_Not_Paid*Values_Entered,Principal,""),"")</f>
        <v/>
      </c>
      <c r="G111" s="63" t="str">
        <f>IFERROR(IF(Loan_Not_Paid*Values_Entered,Interest,""),"")</f>
        <v/>
      </c>
      <c r="H111" s="63" t="str">
        <f>IFERROR(IF(Loan_Not_Paid*Values_Entered,Ending_Balance,""),"")</f>
        <v/>
      </c>
    </row>
    <row r="112" spans="2:8" x14ac:dyDescent="0.2">
      <c r="B112" s="61" t="str">
        <f>IFERROR(IF(Loan_Not_Paid*Values_Entered,Payment_Number,""),"")</f>
        <v/>
      </c>
      <c r="C112" s="62" t="str">
        <f>IFERROR(IF(Loan_Not_Paid*Values_Entered,Payment_Date,""),"")</f>
        <v/>
      </c>
      <c r="D112" s="63" t="str">
        <f>IFERROR(IF(Loan_Not_Paid*Values_Entered,Beginning_Balance,""),"")</f>
        <v/>
      </c>
      <c r="E112" s="63" t="str">
        <f>IFERROR(IF(Loan_Not_Paid*Values_Entered,Monthly_Payment,""),"")</f>
        <v/>
      </c>
      <c r="F112" s="63" t="str">
        <f>IFERROR(IF(Loan_Not_Paid*Values_Entered,Principal,""),"")</f>
        <v/>
      </c>
      <c r="G112" s="63" t="str">
        <f>IFERROR(IF(Loan_Not_Paid*Values_Entered,Interest,""),"")</f>
        <v/>
      </c>
      <c r="H112" s="63" t="str">
        <f>IFERROR(IF(Loan_Not_Paid*Values_Entered,Ending_Balance,""),"")</f>
        <v/>
      </c>
    </row>
    <row r="113" spans="2:8" x14ac:dyDescent="0.2">
      <c r="B113" s="61" t="str">
        <f>IFERROR(IF(Loan_Not_Paid*Values_Entered,Payment_Number,""),"")</f>
        <v/>
      </c>
      <c r="C113" s="62" t="str">
        <f>IFERROR(IF(Loan_Not_Paid*Values_Entered,Payment_Date,""),"")</f>
        <v/>
      </c>
      <c r="D113" s="63" t="str">
        <f>IFERROR(IF(Loan_Not_Paid*Values_Entered,Beginning_Balance,""),"")</f>
        <v/>
      </c>
      <c r="E113" s="63" t="str">
        <f>IFERROR(IF(Loan_Not_Paid*Values_Entered,Monthly_Payment,""),"")</f>
        <v/>
      </c>
      <c r="F113" s="63" t="str">
        <f>IFERROR(IF(Loan_Not_Paid*Values_Entered,Principal,""),"")</f>
        <v/>
      </c>
      <c r="G113" s="63" t="str">
        <f>IFERROR(IF(Loan_Not_Paid*Values_Entered,Interest,""),"")</f>
        <v/>
      </c>
      <c r="H113" s="63" t="str">
        <f>IFERROR(IF(Loan_Not_Paid*Values_Entered,Ending_Balance,""),"")</f>
        <v/>
      </c>
    </row>
    <row r="114" spans="2:8" x14ac:dyDescent="0.2">
      <c r="B114" s="61" t="str">
        <f>IFERROR(IF(Loan_Not_Paid*Values_Entered,Payment_Number,""),"")</f>
        <v/>
      </c>
      <c r="C114" s="62" t="str">
        <f>IFERROR(IF(Loan_Not_Paid*Values_Entered,Payment_Date,""),"")</f>
        <v/>
      </c>
      <c r="D114" s="63" t="str">
        <f>IFERROR(IF(Loan_Not_Paid*Values_Entered,Beginning_Balance,""),"")</f>
        <v/>
      </c>
      <c r="E114" s="63" t="str">
        <f>IFERROR(IF(Loan_Not_Paid*Values_Entered,Monthly_Payment,""),"")</f>
        <v/>
      </c>
      <c r="F114" s="63" t="str">
        <f>IFERROR(IF(Loan_Not_Paid*Values_Entered,Principal,""),"")</f>
        <v/>
      </c>
      <c r="G114" s="63" t="str">
        <f>IFERROR(IF(Loan_Not_Paid*Values_Entered,Interest,""),"")</f>
        <v/>
      </c>
      <c r="H114" s="63" t="str">
        <f>IFERROR(IF(Loan_Not_Paid*Values_Entered,Ending_Balance,""),"")</f>
        <v/>
      </c>
    </row>
    <row r="115" spans="2:8" x14ac:dyDescent="0.2">
      <c r="B115" s="61" t="str">
        <f>IFERROR(IF(Loan_Not_Paid*Values_Entered,Payment_Number,""),"")</f>
        <v/>
      </c>
      <c r="C115" s="62" t="str">
        <f>IFERROR(IF(Loan_Not_Paid*Values_Entered,Payment_Date,""),"")</f>
        <v/>
      </c>
      <c r="D115" s="63" t="str">
        <f>IFERROR(IF(Loan_Not_Paid*Values_Entered,Beginning_Balance,""),"")</f>
        <v/>
      </c>
      <c r="E115" s="63" t="str">
        <f>IFERROR(IF(Loan_Not_Paid*Values_Entered,Monthly_Payment,""),"")</f>
        <v/>
      </c>
      <c r="F115" s="63" t="str">
        <f>IFERROR(IF(Loan_Not_Paid*Values_Entered,Principal,""),"")</f>
        <v/>
      </c>
      <c r="G115" s="63" t="str">
        <f>IFERROR(IF(Loan_Not_Paid*Values_Entered,Interest,""),"")</f>
        <v/>
      </c>
      <c r="H115" s="63" t="str">
        <f>IFERROR(IF(Loan_Not_Paid*Values_Entered,Ending_Balance,""),"")</f>
        <v/>
      </c>
    </row>
    <row r="116" spans="2:8" x14ac:dyDescent="0.2">
      <c r="B116" s="61" t="str">
        <f>IFERROR(IF(Loan_Not_Paid*Values_Entered,Payment_Number,""),"")</f>
        <v/>
      </c>
      <c r="C116" s="62" t="str">
        <f>IFERROR(IF(Loan_Not_Paid*Values_Entered,Payment_Date,""),"")</f>
        <v/>
      </c>
      <c r="D116" s="63" t="str">
        <f>IFERROR(IF(Loan_Not_Paid*Values_Entered,Beginning_Balance,""),"")</f>
        <v/>
      </c>
      <c r="E116" s="63" t="str">
        <f>IFERROR(IF(Loan_Not_Paid*Values_Entered,Monthly_Payment,""),"")</f>
        <v/>
      </c>
      <c r="F116" s="63" t="str">
        <f>IFERROR(IF(Loan_Not_Paid*Values_Entered,Principal,""),"")</f>
        <v/>
      </c>
      <c r="G116" s="63" t="str">
        <f>IFERROR(IF(Loan_Not_Paid*Values_Entered,Interest,""),"")</f>
        <v/>
      </c>
      <c r="H116" s="63" t="str">
        <f>IFERROR(IF(Loan_Not_Paid*Values_Entered,Ending_Balance,""),"")</f>
        <v/>
      </c>
    </row>
    <row r="117" spans="2:8" ht="14.25" customHeight="1" x14ac:dyDescent="0.2">
      <c r="B117" s="61" t="str">
        <f>IFERROR(IF(Loan_Not_Paid*Values_Entered,Payment_Number,""),"")</f>
        <v/>
      </c>
      <c r="C117" s="62" t="str">
        <f>IFERROR(IF(Loan_Not_Paid*Values_Entered,Payment_Date,""),"")</f>
        <v/>
      </c>
      <c r="D117" s="63" t="str">
        <f>IFERROR(IF(Loan_Not_Paid*Values_Entered,Beginning_Balance,""),"")</f>
        <v/>
      </c>
      <c r="E117" s="63" t="str">
        <f>IFERROR(IF(Loan_Not_Paid*Values_Entered,Monthly_Payment,""),"")</f>
        <v/>
      </c>
      <c r="F117" s="63" t="str">
        <f>IFERROR(IF(Loan_Not_Paid*Values_Entered,Principal,""),"")</f>
        <v/>
      </c>
      <c r="G117" s="63" t="str">
        <f>IFERROR(IF(Loan_Not_Paid*Values_Entered,Interest,""),"")</f>
        <v/>
      </c>
      <c r="H117" s="63" t="str">
        <f>IFERROR(IF(Loan_Not_Paid*Values_Entered,Ending_Balance,""),"")</f>
        <v/>
      </c>
    </row>
    <row r="118" spans="2:8" x14ac:dyDescent="0.2">
      <c r="B118" s="61" t="str">
        <f>IFERROR(IF(Loan_Not_Paid*Values_Entered,Payment_Number,""),"")</f>
        <v/>
      </c>
      <c r="C118" s="62" t="str">
        <f>IFERROR(IF(Loan_Not_Paid*Values_Entered,Payment_Date,""),"")</f>
        <v/>
      </c>
      <c r="D118" s="63" t="str">
        <f>IFERROR(IF(Loan_Not_Paid*Values_Entered,Beginning_Balance,""),"")</f>
        <v/>
      </c>
      <c r="E118" s="63" t="str">
        <f>IFERROR(IF(Loan_Not_Paid*Values_Entered,Monthly_Payment,""),"")</f>
        <v/>
      </c>
      <c r="F118" s="63" t="str">
        <f>IFERROR(IF(Loan_Not_Paid*Values_Entered,Principal,""),"")</f>
        <v/>
      </c>
      <c r="G118" s="63" t="str">
        <f>IFERROR(IF(Loan_Not_Paid*Values_Entered,Interest,""),"")</f>
        <v/>
      </c>
      <c r="H118" s="63" t="str">
        <f>IFERROR(IF(Loan_Not_Paid*Values_Entered,Ending_Balance,""),"")</f>
        <v/>
      </c>
    </row>
    <row r="119" spans="2:8" x14ac:dyDescent="0.2">
      <c r="B119" s="61" t="str">
        <f>IFERROR(IF(Loan_Not_Paid*Values_Entered,Payment_Number,""),"")</f>
        <v/>
      </c>
      <c r="C119" s="62" t="str">
        <f>IFERROR(IF(Loan_Not_Paid*Values_Entered,Payment_Date,""),"")</f>
        <v/>
      </c>
      <c r="D119" s="63" t="str">
        <f>IFERROR(IF(Loan_Not_Paid*Values_Entered,Beginning_Balance,""),"")</f>
        <v/>
      </c>
      <c r="E119" s="63" t="str">
        <f>IFERROR(IF(Loan_Not_Paid*Values_Entered,Monthly_Payment,""),"")</f>
        <v/>
      </c>
      <c r="F119" s="63" t="str">
        <f>IFERROR(IF(Loan_Not_Paid*Values_Entered,Principal,""),"")</f>
        <v/>
      </c>
      <c r="G119" s="63" t="str">
        <f>IFERROR(IF(Loan_Not_Paid*Values_Entered,Interest,""),"")</f>
        <v/>
      </c>
      <c r="H119" s="63" t="str">
        <f>IFERROR(IF(Loan_Not_Paid*Values_Entered,Ending_Balance,""),"")</f>
        <v/>
      </c>
    </row>
    <row r="120" spans="2:8" x14ac:dyDescent="0.2">
      <c r="B120" s="61" t="str">
        <f>IFERROR(IF(Loan_Not_Paid*Values_Entered,Payment_Number,""),"")</f>
        <v/>
      </c>
      <c r="C120" s="62" t="str">
        <f>IFERROR(IF(Loan_Not_Paid*Values_Entered,Payment_Date,""),"")</f>
        <v/>
      </c>
      <c r="D120" s="63" t="str">
        <f>IFERROR(IF(Loan_Not_Paid*Values_Entered,Beginning_Balance,""),"")</f>
        <v/>
      </c>
      <c r="E120" s="63" t="str">
        <f>IFERROR(IF(Loan_Not_Paid*Values_Entered,Monthly_Payment,""),"")</f>
        <v/>
      </c>
      <c r="F120" s="63" t="str">
        <f>IFERROR(IF(Loan_Not_Paid*Values_Entered,Principal,""),"")</f>
        <v/>
      </c>
      <c r="G120" s="63" t="str">
        <f>IFERROR(IF(Loan_Not_Paid*Values_Entered,Interest,""),"")</f>
        <v/>
      </c>
      <c r="H120" s="63" t="str">
        <f>IFERROR(IF(Loan_Not_Paid*Values_Entered,Ending_Balance,""),"")</f>
        <v/>
      </c>
    </row>
    <row r="121" spans="2:8" x14ac:dyDescent="0.2">
      <c r="B121" s="61" t="str">
        <f>IFERROR(IF(Loan_Not_Paid*Values_Entered,Payment_Number,""),"")</f>
        <v/>
      </c>
      <c r="C121" s="62" t="str">
        <f>IFERROR(IF(Loan_Not_Paid*Values_Entered,Payment_Date,""),"")</f>
        <v/>
      </c>
      <c r="D121" s="63" t="str">
        <f>IFERROR(IF(Loan_Not_Paid*Values_Entered,Beginning_Balance,""),"")</f>
        <v/>
      </c>
      <c r="E121" s="63" t="str">
        <f>IFERROR(IF(Loan_Not_Paid*Values_Entered,Monthly_Payment,""),"")</f>
        <v/>
      </c>
      <c r="F121" s="63" t="str">
        <f>IFERROR(IF(Loan_Not_Paid*Values_Entered,Principal,""),"")</f>
        <v/>
      </c>
      <c r="G121" s="63" t="str">
        <f>IFERROR(IF(Loan_Not_Paid*Values_Entered,Interest,""),"")</f>
        <v/>
      </c>
      <c r="H121" s="63" t="str">
        <f>IFERROR(IF(Loan_Not_Paid*Values_Entered,Ending_Balance,""),"")</f>
        <v/>
      </c>
    </row>
    <row r="122" spans="2:8" x14ac:dyDescent="0.2">
      <c r="B122" s="61" t="str">
        <f>IFERROR(IF(Loan_Not_Paid*Values_Entered,Payment_Number,""),"")</f>
        <v/>
      </c>
      <c r="C122" s="62" t="str">
        <f>IFERROR(IF(Loan_Not_Paid*Values_Entered,Payment_Date,""),"")</f>
        <v/>
      </c>
      <c r="D122" s="63" t="str">
        <f>IFERROR(IF(Loan_Not_Paid*Values_Entered,Beginning_Balance,""),"")</f>
        <v/>
      </c>
      <c r="E122" s="63" t="str">
        <f>IFERROR(IF(Loan_Not_Paid*Values_Entered,Monthly_Payment,""),"")</f>
        <v/>
      </c>
      <c r="F122" s="63" t="str">
        <f>IFERROR(IF(Loan_Not_Paid*Values_Entered,Principal,""),"")</f>
        <v/>
      </c>
      <c r="G122" s="63" t="str">
        <f>IFERROR(IF(Loan_Not_Paid*Values_Entered,Interest,""),"")</f>
        <v/>
      </c>
      <c r="H122" s="63" t="str">
        <f>IFERROR(IF(Loan_Not_Paid*Values_Entered,Ending_Balance,""),"")</f>
        <v/>
      </c>
    </row>
    <row r="123" spans="2:8" x14ac:dyDescent="0.2">
      <c r="B123" s="61" t="str">
        <f>IFERROR(IF(Loan_Not_Paid*Values_Entered,Payment_Number,""),"")</f>
        <v/>
      </c>
      <c r="C123" s="62" t="str">
        <f>IFERROR(IF(Loan_Not_Paid*Values_Entered,Payment_Date,""),"")</f>
        <v/>
      </c>
      <c r="D123" s="63" t="str">
        <f>IFERROR(IF(Loan_Not_Paid*Values_Entered,Beginning_Balance,""),"")</f>
        <v/>
      </c>
      <c r="E123" s="63" t="str">
        <f>IFERROR(IF(Loan_Not_Paid*Values_Entered,Monthly_Payment,""),"")</f>
        <v/>
      </c>
      <c r="F123" s="63" t="str">
        <f>IFERROR(IF(Loan_Not_Paid*Values_Entered,Principal,""),"")</f>
        <v/>
      </c>
      <c r="G123" s="63" t="str">
        <f>IFERROR(IF(Loan_Not_Paid*Values_Entered,Interest,""),"")</f>
        <v/>
      </c>
      <c r="H123" s="63" t="str">
        <f>IFERROR(IF(Loan_Not_Paid*Values_Entered,Ending_Balance,""),"")</f>
        <v/>
      </c>
    </row>
    <row r="124" spans="2:8" x14ac:dyDescent="0.2">
      <c r="B124" s="61" t="str">
        <f>IFERROR(IF(Loan_Not_Paid*Values_Entered,Payment_Number,""),"")</f>
        <v/>
      </c>
      <c r="C124" s="62" t="str">
        <f>IFERROR(IF(Loan_Not_Paid*Values_Entered,Payment_Date,""),"")</f>
        <v/>
      </c>
      <c r="D124" s="63" t="str">
        <f>IFERROR(IF(Loan_Not_Paid*Values_Entered,Beginning_Balance,""),"")</f>
        <v/>
      </c>
      <c r="E124" s="63" t="str">
        <f>IFERROR(IF(Loan_Not_Paid*Values_Entered,Monthly_Payment,""),"")</f>
        <v/>
      </c>
      <c r="F124" s="63" t="str">
        <f>IFERROR(IF(Loan_Not_Paid*Values_Entered,Principal,""),"")</f>
        <v/>
      </c>
      <c r="G124" s="63" t="str">
        <f>IFERROR(IF(Loan_Not_Paid*Values_Entered,Interest,""),"")</f>
        <v/>
      </c>
      <c r="H124" s="63" t="str">
        <f>IFERROR(IF(Loan_Not_Paid*Values_Entered,Ending_Balance,""),"")</f>
        <v/>
      </c>
    </row>
    <row r="125" spans="2:8" x14ac:dyDescent="0.2">
      <c r="B125" s="61" t="str">
        <f>IFERROR(IF(Loan_Not_Paid*Values_Entered,Payment_Number,""),"")</f>
        <v/>
      </c>
      <c r="C125" s="62" t="str">
        <f>IFERROR(IF(Loan_Not_Paid*Values_Entered,Payment_Date,""),"")</f>
        <v/>
      </c>
      <c r="D125" s="63" t="str">
        <f>IFERROR(IF(Loan_Not_Paid*Values_Entered,Beginning_Balance,""),"")</f>
        <v/>
      </c>
      <c r="E125" s="63" t="str">
        <f>IFERROR(IF(Loan_Not_Paid*Values_Entered,Monthly_Payment,""),"")</f>
        <v/>
      </c>
      <c r="F125" s="63" t="str">
        <f>IFERROR(IF(Loan_Not_Paid*Values_Entered,Principal,""),"")</f>
        <v/>
      </c>
      <c r="G125" s="63" t="str">
        <f>IFERROR(IF(Loan_Not_Paid*Values_Entered,Interest,""),"")</f>
        <v/>
      </c>
      <c r="H125" s="63" t="str">
        <f>IFERROR(IF(Loan_Not_Paid*Values_Entered,Ending_Balance,""),"")</f>
        <v/>
      </c>
    </row>
    <row r="126" spans="2:8" x14ac:dyDescent="0.2">
      <c r="B126" s="61" t="str">
        <f>IFERROR(IF(Loan_Not_Paid*Values_Entered,Payment_Number,""),"")</f>
        <v/>
      </c>
      <c r="C126" s="62" t="str">
        <f>IFERROR(IF(Loan_Not_Paid*Values_Entered,Payment_Date,""),"")</f>
        <v/>
      </c>
      <c r="D126" s="63" t="str">
        <f>IFERROR(IF(Loan_Not_Paid*Values_Entered,Beginning_Balance,""),"")</f>
        <v/>
      </c>
      <c r="E126" s="63" t="str">
        <f>IFERROR(IF(Loan_Not_Paid*Values_Entered,Monthly_Payment,""),"")</f>
        <v/>
      </c>
      <c r="F126" s="63" t="str">
        <f>IFERROR(IF(Loan_Not_Paid*Values_Entered,Principal,""),"")</f>
        <v/>
      </c>
      <c r="G126" s="63" t="str">
        <f>IFERROR(IF(Loan_Not_Paid*Values_Entered,Interest,""),"")</f>
        <v/>
      </c>
      <c r="H126" s="63" t="str">
        <f>IFERROR(IF(Loan_Not_Paid*Values_Entered,Ending_Balance,""),"")</f>
        <v/>
      </c>
    </row>
    <row r="127" spans="2:8" x14ac:dyDescent="0.2">
      <c r="B127" s="61" t="str">
        <f>IFERROR(IF(Loan_Not_Paid*Values_Entered,Payment_Number,""),"")</f>
        <v/>
      </c>
      <c r="C127" s="62" t="str">
        <f>IFERROR(IF(Loan_Not_Paid*Values_Entered,Payment_Date,""),"")</f>
        <v/>
      </c>
      <c r="D127" s="63" t="str">
        <f>IFERROR(IF(Loan_Not_Paid*Values_Entered,Beginning_Balance,""),"")</f>
        <v/>
      </c>
      <c r="E127" s="63" t="str">
        <f>IFERROR(IF(Loan_Not_Paid*Values_Entered,Monthly_Payment,""),"")</f>
        <v/>
      </c>
      <c r="F127" s="63" t="str">
        <f>IFERROR(IF(Loan_Not_Paid*Values_Entered,Principal,""),"")</f>
        <v/>
      </c>
      <c r="G127" s="63" t="str">
        <f>IFERROR(IF(Loan_Not_Paid*Values_Entered,Interest,""),"")</f>
        <v/>
      </c>
      <c r="H127" s="63" t="str">
        <f>IFERROR(IF(Loan_Not_Paid*Values_Entered,Ending_Balance,""),"")</f>
        <v/>
      </c>
    </row>
    <row r="128" spans="2:8" x14ac:dyDescent="0.2">
      <c r="B128" s="61" t="str">
        <f>IFERROR(IF(Loan_Not_Paid*Values_Entered,Payment_Number,""),"")</f>
        <v/>
      </c>
      <c r="C128" s="62" t="str">
        <f>IFERROR(IF(Loan_Not_Paid*Values_Entered,Payment_Date,""),"")</f>
        <v/>
      </c>
      <c r="D128" s="63" t="str">
        <f>IFERROR(IF(Loan_Not_Paid*Values_Entered,Beginning_Balance,""),"")</f>
        <v/>
      </c>
      <c r="E128" s="63" t="str">
        <f>IFERROR(IF(Loan_Not_Paid*Values_Entered,Monthly_Payment,""),"")</f>
        <v/>
      </c>
      <c r="F128" s="63" t="str">
        <f>IFERROR(IF(Loan_Not_Paid*Values_Entered,Principal,""),"")</f>
        <v/>
      </c>
      <c r="G128" s="63" t="str">
        <f>IFERROR(IF(Loan_Not_Paid*Values_Entered,Interest,""),"")</f>
        <v/>
      </c>
      <c r="H128" s="63" t="str">
        <f>IFERROR(IF(Loan_Not_Paid*Values_Entered,Ending_Balance,""),"")</f>
        <v/>
      </c>
    </row>
    <row r="129" spans="2:8" x14ac:dyDescent="0.2">
      <c r="B129" s="61" t="str">
        <f>IFERROR(IF(Loan_Not_Paid*Values_Entered,Payment_Number,""),"")</f>
        <v/>
      </c>
      <c r="C129" s="62" t="str">
        <f>IFERROR(IF(Loan_Not_Paid*Values_Entered,Payment_Date,""),"")</f>
        <v/>
      </c>
      <c r="D129" s="63" t="str">
        <f>IFERROR(IF(Loan_Not_Paid*Values_Entered,Beginning_Balance,""),"")</f>
        <v/>
      </c>
      <c r="E129" s="63" t="str">
        <f>IFERROR(IF(Loan_Not_Paid*Values_Entered,Monthly_Payment,""),"")</f>
        <v/>
      </c>
      <c r="F129" s="63" t="str">
        <f>IFERROR(IF(Loan_Not_Paid*Values_Entered,Principal,""),"")</f>
        <v/>
      </c>
      <c r="G129" s="63" t="str">
        <f>IFERROR(IF(Loan_Not_Paid*Values_Entered,Interest,""),"")</f>
        <v/>
      </c>
      <c r="H129" s="63" t="str">
        <f>IFERROR(IF(Loan_Not_Paid*Values_Entered,Ending_Balance,""),"")</f>
        <v/>
      </c>
    </row>
    <row r="130" spans="2:8" x14ac:dyDescent="0.2">
      <c r="B130" s="61" t="str">
        <f>IFERROR(IF(Loan_Not_Paid*Values_Entered,Payment_Number,""),"")</f>
        <v/>
      </c>
      <c r="C130" s="62" t="str">
        <f>IFERROR(IF(Loan_Not_Paid*Values_Entered,Payment_Date,""),"")</f>
        <v/>
      </c>
      <c r="D130" s="63" t="str">
        <f>IFERROR(IF(Loan_Not_Paid*Values_Entered,Beginning_Balance,""),"")</f>
        <v/>
      </c>
      <c r="E130" s="63" t="str">
        <f>IFERROR(IF(Loan_Not_Paid*Values_Entered,Monthly_Payment,""),"")</f>
        <v/>
      </c>
      <c r="F130" s="63" t="str">
        <f>IFERROR(IF(Loan_Not_Paid*Values_Entered,Principal,""),"")</f>
        <v/>
      </c>
      <c r="G130" s="63" t="str">
        <f>IFERROR(IF(Loan_Not_Paid*Values_Entered,Interest,""),"")</f>
        <v/>
      </c>
      <c r="H130" s="63" t="str">
        <f>IFERROR(IF(Loan_Not_Paid*Values_Entered,Ending_Balance,""),"")</f>
        <v/>
      </c>
    </row>
    <row r="131" spans="2:8" x14ac:dyDescent="0.2">
      <c r="B131" s="61" t="str">
        <f>IFERROR(IF(Loan_Not_Paid*Values_Entered,Payment_Number,""),"")</f>
        <v/>
      </c>
      <c r="C131" s="62" t="str">
        <f>IFERROR(IF(Loan_Not_Paid*Values_Entered,Payment_Date,""),"")</f>
        <v/>
      </c>
      <c r="D131" s="63" t="str">
        <f>IFERROR(IF(Loan_Not_Paid*Values_Entered,Beginning_Balance,""),"")</f>
        <v/>
      </c>
      <c r="E131" s="63" t="str">
        <f>IFERROR(IF(Loan_Not_Paid*Values_Entered,Monthly_Payment,""),"")</f>
        <v/>
      </c>
      <c r="F131" s="63" t="str">
        <f>IFERROR(IF(Loan_Not_Paid*Values_Entered,Principal,""),"")</f>
        <v/>
      </c>
      <c r="G131" s="63" t="str">
        <f>IFERROR(IF(Loan_Not_Paid*Values_Entered,Interest,""),"")</f>
        <v/>
      </c>
      <c r="H131" s="63" t="str">
        <f>IFERROR(IF(Loan_Not_Paid*Values_Entered,Ending_Balance,""),"")</f>
        <v/>
      </c>
    </row>
    <row r="132" spans="2:8" x14ac:dyDescent="0.2">
      <c r="B132" s="61" t="str">
        <f>IFERROR(IF(Loan_Not_Paid*Values_Entered,Payment_Number,""),"")</f>
        <v/>
      </c>
      <c r="C132" s="62" t="str">
        <f>IFERROR(IF(Loan_Not_Paid*Values_Entered,Payment_Date,""),"")</f>
        <v/>
      </c>
      <c r="D132" s="63" t="str">
        <f>IFERROR(IF(Loan_Not_Paid*Values_Entered,Beginning_Balance,""),"")</f>
        <v/>
      </c>
      <c r="E132" s="63" t="str">
        <f>IFERROR(IF(Loan_Not_Paid*Values_Entered,Monthly_Payment,""),"")</f>
        <v/>
      </c>
      <c r="F132" s="63" t="str">
        <f>IFERROR(IF(Loan_Not_Paid*Values_Entered,Principal,""),"")</f>
        <v/>
      </c>
      <c r="G132" s="63" t="str">
        <f>IFERROR(IF(Loan_Not_Paid*Values_Entered,Interest,""),"")</f>
        <v/>
      </c>
      <c r="H132" s="63" t="str">
        <f>IFERROR(IF(Loan_Not_Paid*Values_Entered,Ending_Balance,""),"")</f>
        <v/>
      </c>
    </row>
    <row r="133" spans="2:8" x14ac:dyDescent="0.2">
      <c r="B133" s="61" t="str">
        <f>IFERROR(IF(Loan_Not_Paid*Values_Entered,Payment_Number,""),"")</f>
        <v/>
      </c>
      <c r="C133" s="62" t="str">
        <f>IFERROR(IF(Loan_Not_Paid*Values_Entered,Payment_Date,""),"")</f>
        <v/>
      </c>
      <c r="D133" s="63" t="str">
        <f>IFERROR(IF(Loan_Not_Paid*Values_Entered,Beginning_Balance,""),"")</f>
        <v/>
      </c>
      <c r="E133" s="63" t="str">
        <f>IFERROR(IF(Loan_Not_Paid*Values_Entered,Monthly_Payment,""),"")</f>
        <v/>
      </c>
      <c r="F133" s="63" t="str">
        <f>IFERROR(IF(Loan_Not_Paid*Values_Entered,Principal,""),"")</f>
        <v/>
      </c>
      <c r="G133" s="63" t="str">
        <f>IFERROR(IF(Loan_Not_Paid*Values_Entered,Interest,""),"")</f>
        <v/>
      </c>
      <c r="H133" s="63" t="str">
        <f>IFERROR(IF(Loan_Not_Paid*Values_Entered,Ending_Balance,""),"")</f>
        <v/>
      </c>
    </row>
    <row r="134" spans="2:8" x14ac:dyDescent="0.2">
      <c r="B134" s="61" t="str">
        <f>IFERROR(IF(Loan_Not_Paid*Values_Entered,Payment_Number,""),"")</f>
        <v/>
      </c>
      <c r="C134" s="62" t="str">
        <f>IFERROR(IF(Loan_Not_Paid*Values_Entered,Payment_Date,""),"")</f>
        <v/>
      </c>
      <c r="D134" s="63" t="str">
        <f>IFERROR(IF(Loan_Not_Paid*Values_Entered,Beginning_Balance,""),"")</f>
        <v/>
      </c>
      <c r="E134" s="63" t="str">
        <f>IFERROR(IF(Loan_Not_Paid*Values_Entered,Monthly_Payment,""),"")</f>
        <v/>
      </c>
      <c r="F134" s="63" t="str">
        <f>IFERROR(IF(Loan_Not_Paid*Values_Entered,Principal,""),"")</f>
        <v/>
      </c>
      <c r="G134" s="63" t="str">
        <f>IFERROR(IF(Loan_Not_Paid*Values_Entered,Interest,""),"")</f>
        <v/>
      </c>
      <c r="H134" s="63" t="str">
        <f>IFERROR(IF(Loan_Not_Paid*Values_Entered,Ending_Balance,""),"")</f>
        <v/>
      </c>
    </row>
    <row r="135" spans="2:8" x14ac:dyDescent="0.2">
      <c r="B135" s="61" t="str">
        <f>IFERROR(IF(Loan_Not_Paid*Values_Entered,Payment_Number,""),"")</f>
        <v/>
      </c>
      <c r="C135" s="62" t="str">
        <f>IFERROR(IF(Loan_Not_Paid*Values_Entered,Payment_Date,""),"")</f>
        <v/>
      </c>
      <c r="D135" s="63" t="str">
        <f>IFERROR(IF(Loan_Not_Paid*Values_Entered,Beginning_Balance,""),"")</f>
        <v/>
      </c>
      <c r="E135" s="63" t="str">
        <f>IFERROR(IF(Loan_Not_Paid*Values_Entered,Monthly_Payment,""),"")</f>
        <v/>
      </c>
      <c r="F135" s="63" t="str">
        <f>IFERROR(IF(Loan_Not_Paid*Values_Entered,Principal,""),"")</f>
        <v/>
      </c>
      <c r="G135" s="63" t="str">
        <f>IFERROR(IF(Loan_Not_Paid*Values_Entered,Interest,""),"")</f>
        <v/>
      </c>
      <c r="H135" s="63" t="str">
        <f>IFERROR(IF(Loan_Not_Paid*Values_Entered,Ending_Balance,""),"")</f>
        <v/>
      </c>
    </row>
    <row r="136" spans="2:8" x14ac:dyDescent="0.2">
      <c r="B136" s="61" t="str">
        <f>IFERROR(IF(Loan_Not_Paid*Values_Entered,Payment_Number,""),"")</f>
        <v/>
      </c>
      <c r="C136" s="62" t="str">
        <f>IFERROR(IF(Loan_Not_Paid*Values_Entered,Payment_Date,""),"")</f>
        <v/>
      </c>
      <c r="D136" s="63" t="str">
        <f>IFERROR(IF(Loan_Not_Paid*Values_Entered,Beginning_Balance,""),"")</f>
        <v/>
      </c>
      <c r="E136" s="63" t="str">
        <f>IFERROR(IF(Loan_Not_Paid*Values_Entered,Monthly_Payment,""),"")</f>
        <v/>
      </c>
      <c r="F136" s="63" t="str">
        <f>IFERROR(IF(Loan_Not_Paid*Values_Entered,Principal,""),"")</f>
        <v/>
      </c>
      <c r="G136" s="63" t="str">
        <f>IFERROR(IF(Loan_Not_Paid*Values_Entered,Interest,""),"")</f>
        <v/>
      </c>
      <c r="H136" s="63" t="str">
        <f>IFERROR(IF(Loan_Not_Paid*Values_Entered,Ending_Balance,""),"")</f>
        <v/>
      </c>
    </row>
    <row r="137" spans="2:8" x14ac:dyDescent="0.2">
      <c r="B137" s="61" t="str">
        <f>IFERROR(IF(Loan_Not_Paid*Values_Entered,Payment_Number,""),"")</f>
        <v/>
      </c>
      <c r="C137" s="62" t="str">
        <f>IFERROR(IF(Loan_Not_Paid*Values_Entered,Payment_Date,""),"")</f>
        <v/>
      </c>
      <c r="D137" s="63" t="str">
        <f>IFERROR(IF(Loan_Not_Paid*Values_Entered,Beginning_Balance,""),"")</f>
        <v/>
      </c>
      <c r="E137" s="63" t="str">
        <f>IFERROR(IF(Loan_Not_Paid*Values_Entered,Monthly_Payment,""),"")</f>
        <v/>
      </c>
      <c r="F137" s="63" t="str">
        <f>IFERROR(IF(Loan_Not_Paid*Values_Entered,Principal,""),"")</f>
        <v/>
      </c>
      <c r="G137" s="63" t="str">
        <f>IFERROR(IF(Loan_Not_Paid*Values_Entered,Interest,""),"")</f>
        <v/>
      </c>
      <c r="H137" s="63" t="str">
        <f>IFERROR(IF(Loan_Not_Paid*Values_Entered,Ending_Balance,""),"")</f>
        <v/>
      </c>
    </row>
    <row r="138" spans="2:8" x14ac:dyDescent="0.2">
      <c r="B138" s="61" t="str">
        <f>IFERROR(IF(Loan_Not_Paid*Values_Entered,Payment_Number,""),"")</f>
        <v/>
      </c>
      <c r="C138" s="62" t="str">
        <f>IFERROR(IF(Loan_Not_Paid*Values_Entered,Payment_Date,""),"")</f>
        <v/>
      </c>
      <c r="D138" s="63" t="str">
        <f>IFERROR(IF(Loan_Not_Paid*Values_Entered,Beginning_Balance,""),"")</f>
        <v/>
      </c>
      <c r="E138" s="63" t="str">
        <f>IFERROR(IF(Loan_Not_Paid*Values_Entered,Monthly_Payment,""),"")</f>
        <v/>
      </c>
      <c r="F138" s="63" t="str">
        <f>IFERROR(IF(Loan_Not_Paid*Values_Entered,Principal,""),"")</f>
        <v/>
      </c>
      <c r="G138" s="63" t="str">
        <f>IFERROR(IF(Loan_Not_Paid*Values_Entered,Interest,""),"")</f>
        <v/>
      </c>
      <c r="H138" s="63" t="str">
        <f>IFERROR(IF(Loan_Not_Paid*Values_Entered,Ending_Balance,""),"")</f>
        <v/>
      </c>
    </row>
    <row r="139" spans="2:8" x14ac:dyDescent="0.2">
      <c r="B139" s="61" t="str">
        <f>IFERROR(IF(Loan_Not_Paid*Values_Entered,Payment_Number,""),"")</f>
        <v/>
      </c>
      <c r="C139" s="62" t="str">
        <f>IFERROR(IF(Loan_Not_Paid*Values_Entered,Payment_Date,""),"")</f>
        <v/>
      </c>
      <c r="D139" s="63" t="str">
        <f>IFERROR(IF(Loan_Not_Paid*Values_Entered,Beginning_Balance,""),"")</f>
        <v/>
      </c>
      <c r="E139" s="63" t="str">
        <f>IFERROR(IF(Loan_Not_Paid*Values_Entered,Monthly_Payment,""),"")</f>
        <v/>
      </c>
      <c r="F139" s="63" t="str">
        <f>IFERROR(IF(Loan_Not_Paid*Values_Entered,Principal,""),"")</f>
        <v/>
      </c>
      <c r="G139" s="63" t="str">
        <f>IFERROR(IF(Loan_Not_Paid*Values_Entered,Interest,""),"")</f>
        <v/>
      </c>
      <c r="H139" s="63" t="str">
        <f>IFERROR(IF(Loan_Not_Paid*Values_Entered,Ending_Balance,""),"")</f>
        <v/>
      </c>
    </row>
    <row r="140" spans="2:8" x14ac:dyDescent="0.2">
      <c r="B140" s="61" t="str">
        <f>IFERROR(IF(Loan_Not_Paid*Values_Entered,Payment_Number,""),"")</f>
        <v/>
      </c>
      <c r="C140" s="62" t="str">
        <f>IFERROR(IF(Loan_Not_Paid*Values_Entered,Payment_Date,""),"")</f>
        <v/>
      </c>
      <c r="D140" s="63" t="str">
        <f>IFERROR(IF(Loan_Not_Paid*Values_Entered,Beginning_Balance,""),"")</f>
        <v/>
      </c>
      <c r="E140" s="63" t="str">
        <f>IFERROR(IF(Loan_Not_Paid*Values_Entered,Monthly_Payment,""),"")</f>
        <v/>
      </c>
      <c r="F140" s="63" t="str">
        <f>IFERROR(IF(Loan_Not_Paid*Values_Entered,Principal,""),"")</f>
        <v/>
      </c>
      <c r="G140" s="63" t="str">
        <f>IFERROR(IF(Loan_Not_Paid*Values_Entered,Interest,""),"")</f>
        <v/>
      </c>
      <c r="H140" s="63" t="str">
        <f>IFERROR(IF(Loan_Not_Paid*Values_Entered,Ending_Balance,""),"")</f>
        <v/>
      </c>
    </row>
    <row r="141" spans="2:8" x14ac:dyDescent="0.2">
      <c r="B141" s="61" t="str">
        <f>IFERROR(IF(Loan_Not_Paid*Values_Entered,Payment_Number,""),"")</f>
        <v/>
      </c>
      <c r="C141" s="62" t="str">
        <f>IFERROR(IF(Loan_Not_Paid*Values_Entered,Payment_Date,""),"")</f>
        <v/>
      </c>
      <c r="D141" s="63" t="str">
        <f>IFERROR(IF(Loan_Not_Paid*Values_Entered,Beginning_Balance,""),"")</f>
        <v/>
      </c>
      <c r="E141" s="63" t="str">
        <f>IFERROR(IF(Loan_Not_Paid*Values_Entered,Monthly_Payment,""),"")</f>
        <v/>
      </c>
      <c r="F141" s="63" t="str">
        <f>IFERROR(IF(Loan_Not_Paid*Values_Entered,Principal,""),"")</f>
        <v/>
      </c>
      <c r="G141" s="63" t="str">
        <f>IFERROR(IF(Loan_Not_Paid*Values_Entered,Interest,""),"")</f>
        <v/>
      </c>
      <c r="H141" s="63" t="str">
        <f>IFERROR(IF(Loan_Not_Paid*Values_Entered,Ending_Balance,""),"")</f>
        <v/>
      </c>
    </row>
    <row r="142" spans="2:8" x14ac:dyDescent="0.2">
      <c r="B142" s="61" t="str">
        <f>IFERROR(IF(Loan_Not_Paid*Values_Entered,Payment_Number,""),"")</f>
        <v/>
      </c>
      <c r="C142" s="62" t="str">
        <f>IFERROR(IF(Loan_Not_Paid*Values_Entered,Payment_Date,""),"")</f>
        <v/>
      </c>
      <c r="D142" s="63" t="str">
        <f>IFERROR(IF(Loan_Not_Paid*Values_Entered,Beginning_Balance,""),"")</f>
        <v/>
      </c>
      <c r="E142" s="63" t="str">
        <f>IFERROR(IF(Loan_Not_Paid*Values_Entered,Monthly_Payment,""),"")</f>
        <v/>
      </c>
      <c r="F142" s="63" t="str">
        <f>IFERROR(IF(Loan_Not_Paid*Values_Entered,Principal,""),"")</f>
        <v/>
      </c>
      <c r="G142" s="63" t="str">
        <f>IFERROR(IF(Loan_Not_Paid*Values_Entered,Interest,""),"")</f>
        <v/>
      </c>
      <c r="H142" s="63" t="str">
        <f>IFERROR(IF(Loan_Not_Paid*Values_Entered,Ending_Balance,""),"")</f>
        <v/>
      </c>
    </row>
    <row r="143" spans="2:8" x14ac:dyDescent="0.2">
      <c r="B143" s="61" t="str">
        <f>IFERROR(IF(Loan_Not_Paid*Values_Entered,Payment_Number,""),"")</f>
        <v/>
      </c>
      <c r="C143" s="62" t="str">
        <f>IFERROR(IF(Loan_Not_Paid*Values_Entered,Payment_Date,""),"")</f>
        <v/>
      </c>
      <c r="D143" s="63" t="str">
        <f>IFERROR(IF(Loan_Not_Paid*Values_Entered,Beginning_Balance,""),"")</f>
        <v/>
      </c>
      <c r="E143" s="63" t="str">
        <f>IFERROR(IF(Loan_Not_Paid*Values_Entered,Monthly_Payment,""),"")</f>
        <v/>
      </c>
      <c r="F143" s="63" t="str">
        <f>IFERROR(IF(Loan_Not_Paid*Values_Entered,Principal,""),"")</f>
        <v/>
      </c>
      <c r="G143" s="63" t="str">
        <f>IFERROR(IF(Loan_Not_Paid*Values_Entered,Interest,""),"")</f>
        <v/>
      </c>
      <c r="H143" s="63" t="str">
        <f>IFERROR(IF(Loan_Not_Paid*Values_Entered,Ending_Balance,""),"")</f>
        <v/>
      </c>
    </row>
    <row r="144" spans="2:8" x14ac:dyDescent="0.2">
      <c r="B144" s="61" t="str">
        <f>IFERROR(IF(Loan_Not_Paid*Values_Entered,Payment_Number,""),"")</f>
        <v/>
      </c>
      <c r="C144" s="62" t="str">
        <f>IFERROR(IF(Loan_Not_Paid*Values_Entered,Payment_Date,""),"")</f>
        <v/>
      </c>
      <c r="D144" s="63" t="str">
        <f>IFERROR(IF(Loan_Not_Paid*Values_Entered,Beginning_Balance,""),"")</f>
        <v/>
      </c>
      <c r="E144" s="63" t="str">
        <f>IFERROR(IF(Loan_Not_Paid*Values_Entered,Monthly_Payment,""),"")</f>
        <v/>
      </c>
      <c r="F144" s="63" t="str">
        <f>IFERROR(IF(Loan_Not_Paid*Values_Entered,Principal,""),"")</f>
        <v/>
      </c>
      <c r="G144" s="63" t="str">
        <f>IFERROR(IF(Loan_Not_Paid*Values_Entered,Interest,""),"")</f>
        <v/>
      </c>
      <c r="H144" s="63" t="str">
        <f>IFERROR(IF(Loan_Not_Paid*Values_Entered,Ending_Balance,""),"")</f>
        <v/>
      </c>
    </row>
    <row r="145" spans="2:8" x14ac:dyDescent="0.2">
      <c r="B145" s="61" t="str">
        <f>IFERROR(IF(Loan_Not_Paid*Values_Entered,Payment_Number,""),"")</f>
        <v/>
      </c>
      <c r="C145" s="62" t="str">
        <f>IFERROR(IF(Loan_Not_Paid*Values_Entered,Payment_Date,""),"")</f>
        <v/>
      </c>
      <c r="D145" s="63" t="str">
        <f>IFERROR(IF(Loan_Not_Paid*Values_Entered,Beginning_Balance,""),"")</f>
        <v/>
      </c>
      <c r="E145" s="63" t="str">
        <f>IFERROR(IF(Loan_Not_Paid*Values_Entered,Monthly_Payment,""),"")</f>
        <v/>
      </c>
      <c r="F145" s="63" t="str">
        <f>IFERROR(IF(Loan_Not_Paid*Values_Entered,Principal,""),"")</f>
        <v/>
      </c>
      <c r="G145" s="63" t="str">
        <f>IFERROR(IF(Loan_Not_Paid*Values_Entered,Interest,""),"")</f>
        <v/>
      </c>
      <c r="H145" s="63" t="str">
        <f>IFERROR(IF(Loan_Not_Paid*Values_Entered,Ending_Balance,""),"")</f>
        <v/>
      </c>
    </row>
    <row r="146" spans="2:8" x14ac:dyDescent="0.2">
      <c r="B146" s="61" t="str">
        <f>IFERROR(IF(Loan_Not_Paid*Values_Entered,Payment_Number,""),"")</f>
        <v/>
      </c>
      <c r="C146" s="62" t="str">
        <f>IFERROR(IF(Loan_Not_Paid*Values_Entered,Payment_Date,""),"")</f>
        <v/>
      </c>
      <c r="D146" s="63" t="str">
        <f>IFERROR(IF(Loan_Not_Paid*Values_Entered,Beginning_Balance,""),"")</f>
        <v/>
      </c>
      <c r="E146" s="63" t="str">
        <f>IFERROR(IF(Loan_Not_Paid*Values_Entered,Monthly_Payment,""),"")</f>
        <v/>
      </c>
      <c r="F146" s="63" t="str">
        <f>IFERROR(IF(Loan_Not_Paid*Values_Entered,Principal,""),"")</f>
        <v/>
      </c>
      <c r="G146" s="63" t="str">
        <f>IFERROR(IF(Loan_Not_Paid*Values_Entered,Interest,""),"")</f>
        <v/>
      </c>
      <c r="H146" s="63" t="str">
        <f>IFERROR(IF(Loan_Not_Paid*Values_Entered,Ending_Balance,""),"")</f>
        <v/>
      </c>
    </row>
    <row r="147" spans="2:8" x14ac:dyDescent="0.2">
      <c r="B147" s="61" t="str">
        <f>IFERROR(IF(Loan_Not_Paid*Values_Entered,Payment_Number,""),"")</f>
        <v/>
      </c>
      <c r="C147" s="62" t="str">
        <f>IFERROR(IF(Loan_Not_Paid*Values_Entered,Payment_Date,""),"")</f>
        <v/>
      </c>
      <c r="D147" s="63" t="str">
        <f>IFERROR(IF(Loan_Not_Paid*Values_Entered,Beginning_Balance,""),"")</f>
        <v/>
      </c>
      <c r="E147" s="63" t="str">
        <f>IFERROR(IF(Loan_Not_Paid*Values_Entered,Monthly_Payment,""),"")</f>
        <v/>
      </c>
      <c r="F147" s="63" t="str">
        <f>IFERROR(IF(Loan_Not_Paid*Values_Entered,Principal,""),"")</f>
        <v/>
      </c>
      <c r="G147" s="63" t="str">
        <f>IFERROR(IF(Loan_Not_Paid*Values_Entered,Interest,""),"")</f>
        <v/>
      </c>
      <c r="H147" s="63" t="str">
        <f>IFERROR(IF(Loan_Not_Paid*Values_Entered,Ending_Balance,""),"")</f>
        <v/>
      </c>
    </row>
    <row r="148" spans="2:8" x14ac:dyDescent="0.2">
      <c r="B148" s="61" t="str">
        <f>IFERROR(IF(Loan_Not_Paid*Values_Entered,Payment_Number,""),"")</f>
        <v/>
      </c>
      <c r="C148" s="62" t="str">
        <f>IFERROR(IF(Loan_Not_Paid*Values_Entered,Payment_Date,""),"")</f>
        <v/>
      </c>
      <c r="D148" s="63" t="str">
        <f>IFERROR(IF(Loan_Not_Paid*Values_Entered,Beginning_Balance,""),"")</f>
        <v/>
      </c>
      <c r="E148" s="63" t="str">
        <f>IFERROR(IF(Loan_Not_Paid*Values_Entered,Monthly_Payment,""),"")</f>
        <v/>
      </c>
      <c r="F148" s="63" t="str">
        <f>IFERROR(IF(Loan_Not_Paid*Values_Entered,Principal,""),"")</f>
        <v/>
      </c>
      <c r="G148" s="63" t="str">
        <f>IFERROR(IF(Loan_Not_Paid*Values_Entered,Interest,""),"")</f>
        <v/>
      </c>
      <c r="H148" s="63" t="str">
        <f>IFERROR(IF(Loan_Not_Paid*Values_Entered,Ending_Balance,""),"")</f>
        <v/>
      </c>
    </row>
    <row r="149" spans="2:8" x14ac:dyDescent="0.2">
      <c r="B149" s="61" t="str">
        <f>IFERROR(IF(Loan_Not_Paid*Values_Entered,Payment_Number,""),"")</f>
        <v/>
      </c>
      <c r="C149" s="62" t="str">
        <f>IFERROR(IF(Loan_Not_Paid*Values_Entered,Payment_Date,""),"")</f>
        <v/>
      </c>
      <c r="D149" s="63" t="str">
        <f>IFERROR(IF(Loan_Not_Paid*Values_Entered,Beginning_Balance,""),"")</f>
        <v/>
      </c>
      <c r="E149" s="63" t="str">
        <f>IFERROR(IF(Loan_Not_Paid*Values_Entered,Monthly_Payment,""),"")</f>
        <v/>
      </c>
      <c r="F149" s="63" t="str">
        <f>IFERROR(IF(Loan_Not_Paid*Values_Entered,Principal,""),"")</f>
        <v/>
      </c>
      <c r="G149" s="63" t="str">
        <f>IFERROR(IF(Loan_Not_Paid*Values_Entered,Interest,""),"")</f>
        <v/>
      </c>
      <c r="H149" s="63" t="str">
        <f>IFERROR(IF(Loan_Not_Paid*Values_Entered,Ending_Balance,""),"")</f>
        <v/>
      </c>
    </row>
    <row r="150" spans="2:8" x14ac:dyDescent="0.2">
      <c r="B150" s="61" t="str">
        <f>IFERROR(IF(Loan_Not_Paid*Values_Entered,Payment_Number,""),"")</f>
        <v/>
      </c>
      <c r="C150" s="62" t="str">
        <f>IFERROR(IF(Loan_Not_Paid*Values_Entered,Payment_Date,""),"")</f>
        <v/>
      </c>
      <c r="D150" s="63" t="str">
        <f>IFERROR(IF(Loan_Not_Paid*Values_Entered,Beginning_Balance,""),"")</f>
        <v/>
      </c>
      <c r="E150" s="63" t="str">
        <f>IFERROR(IF(Loan_Not_Paid*Values_Entered,Monthly_Payment,""),"")</f>
        <v/>
      </c>
      <c r="F150" s="63" t="str">
        <f>IFERROR(IF(Loan_Not_Paid*Values_Entered,Principal,""),"")</f>
        <v/>
      </c>
      <c r="G150" s="63" t="str">
        <f>IFERROR(IF(Loan_Not_Paid*Values_Entered,Interest,""),"")</f>
        <v/>
      </c>
      <c r="H150" s="63" t="str">
        <f>IFERROR(IF(Loan_Not_Paid*Values_Entered,Ending_Balance,""),"")</f>
        <v/>
      </c>
    </row>
    <row r="151" spans="2:8" x14ac:dyDescent="0.2">
      <c r="B151" s="61" t="str">
        <f>IFERROR(IF(Loan_Not_Paid*Values_Entered,Payment_Number,""),"")</f>
        <v/>
      </c>
      <c r="C151" s="62" t="str">
        <f>IFERROR(IF(Loan_Not_Paid*Values_Entered,Payment_Date,""),"")</f>
        <v/>
      </c>
      <c r="D151" s="63" t="str">
        <f>IFERROR(IF(Loan_Not_Paid*Values_Entered,Beginning_Balance,""),"")</f>
        <v/>
      </c>
      <c r="E151" s="63" t="str">
        <f>IFERROR(IF(Loan_Not_Paid*Values_Entered,Monthly_Payment,""),"")</f>
        <v/>
      </c>
      <c r="F151" s="63" t="str">
        <f>IFERROR(IF(Loan_Not_Paid*Values_Entered,Principal,""),"")</f>
        <v/>
      </c>
      <c r="G151" s="63" t="str">
        <f>IFERROR(IF(Loan_Not_Paid*Values_Entered,Interest,""),"")</f>
        <v/>
      </c>
      <c r="H151" s="63" t="str">
        <f>IFERROR(IF(Loan_Not_Paid*Values_Entered,Ending_Balance,""),"")</f>
        <v/>
      </c>
    </row>
    <row r="152" spans="2:8" x14ac:dyDescent="0.2">
      <c r="B152" s="61" t="str">
        <f>IFERROR(IF(Loan_Not_Paid*Values_Entered,Payment_Number,""),"")</f>
        <v/>
      </c>
      <c r="C152" s="62" t="str">
        <f>IFERROR(IF(Loan_Not_Paid*Values_Entered,Payment_Date,""),"")</f>
        <v/>
      </c>
      <c r="D152" s="63" t="str">
        <f>IFERROR(IF(Loan_Not_Paid*Values_Entered,Beginning_Balance,""),"")</f>
        <v/>
      </c>
      <c r="E152" s="63" t="str">
        <f>IFERROR(IF(Loan_Not_Paid*Values_Entered,Monthly_Payment,""),"")</f>
        <v/>
      </c>
      <c r="F152" s="63" t="str">
        <f>IFERROR(IF(Loan_Not_Paid*Values_Entered,Principal,""),"")</f>
        <v/>
      </c>
      <c r="G152" s="63" t="str">
        <f>IFERROR(IF(Loan_Not_Paid*Values_Entered,Interest,""),"")</f>
        <v/>
      </c>
      <c r="H152" s="63" t="str">
        <f>IFERROR(IF(Loan_Not_Paid*Values_Entered,Ending_Balance,""),"")</f>
        <v/>
      </c>
    </row>
    <row r="153" spans="2:8" x14ac:dyDescent="0.2">
      <c r="B153" s="61" t="str">
        <f>IFERROR(IF(Loan_Not_Paid*Values_Entered,Payment_Number,""),"")</f>
        <v/>
      </c>
      <c r="C153" s="62" t="str">
        <f>IFERROR(IF(Loan_Not_Paid*Values_Entered,Payment_Date,""),"")</f>
        <v/>
      </c>
      <c r="D153" s="63" t="str">
        <f>IFERROR(IF(Loan_Not_Paid*Values_Entered,Beginning_Balance,""),"")</f>
        <v/>
      </c>
      <c r="E153" s="63" t="str">
        <f>IFERROR(IF(Loan_Not_Paid*Values_Entered,Monthly_Payment,""),"")</f>
        <v/>
      </c>
      <c r="F153" s="63" t="str">
        <f>IFERROR(IF(Loan_Not_Paid*Values_Entered,Principal,""),"")</f>
        <v/>
      </c>
      <c r="G153" s="63" t="str">
        <f>IFERROR(IF(Loan_Not_Paid*Values_Entered,Interest,""),"")</f>
        <v/>
      </c>
      <c r="H153" s="63" t="str">
        <f>IFERROR(IF(Loan_Not_Paid*Values_Entered,Ending_Balance,""),"")</f>
        <v/>
      </c>
    </row>
    <row r="154" spans="2:8" x14ac:dyDescent="0.2">
      <c r="B154" s="61" t="str">
        <f>IFERROR(IF(Loan_Not_Paid*Values_Entered,Payment_Number,""),"")</f>
        <v/>
      </c>
      <c r="C154" s="62" t="str">
        <f>IFERROR(IF(Loan_Not_Paid*Values_Entered,Payment_Date,""),"")</f>
        <v/>
      </c>
      <c r="D154" s="63" t="str">
        <f>IFERROR(IF(Loan_Not_Paid*Values_Entered,Beginning_Balance,""),"")</f>
        <v/>
      </c>
      <c r="E154" s="63" t="str">
        <f>IFERROR(IF(Loan_Not_Paid*Values_Entered,Monthly_Payment,""),"")</f>
        <v/>
      </c>
      <c r="F154" s="63" t="str">
        <f>IFERROR(IF(Loan_Not_Paid*Values_Entered,Principal,""),"")</f>
        <v/>
      </c>
      <c r="G154" s="63" t="str">
        <f>IFERROR(IF(Loan_Not_Paid*Values_Entered,Interest,""),"")</f>
        <v/>
      </c>
      <c r="H154" s="63" t="str">
        <f>IFERROR(IF(Loan_Not_Paid*Values_Entered,Ending_Balance,""),"")</f>
        <v/>
      </c>
    </row>
    <row r="155" spans="2:8" x14ac:dyDescent="0.2">
      <c r="B155" s="61" t="str">
        <f>IFERROR(IF(Loan_Not_Paid*Values_Entered,Payment_Number,""),"")</f>
        <v/>
      </c>
      <c r="C155" s="62" t="str">
        <f>IFERROR(IF(Loan_Not_Paid*Values_Entered,Payment_Date,""),"")</f>
        <v/>
      </c>
      <c r="D155" s="63" t="str">
        <f>IFERROR(IF(Loan_Not_Paid*Values_Entered,Beginning_Balance,""),"")</f>
        <v/>
      </c>
      <c r="E155" s="63" t="str">
        <f>IFERROR(IF(Loan_Not_Paid*Values_Entered,Monthly_Payment,""),"")</f>
        <v/>
      </c>
      <c r="F155" s="63" t="str">
        <f>IFERROR(IF(Loan_Not_Paid*Values_Entered,Principal,""),"")</f>
        <v/>
      </c>
      <c r="G155" s="63" t="str">
        <f>IFERROR(IF(Loan_Not_Paid*Values_Entered,Interest,""),"")</f>
        <v/>
      </c>
      <c r="H155" s="63" t="str">
        <f>IFERROR(IF(Loan_Not_Paid*Values_Entered,Ending_Balance,""),"")</f>
        <v/>
      </c>
    </row>
    <row r="156" spans="2:8" x14ac:dyDescent="0.2">
      <c r="B156" s="61" t="str">
        <f>IFERROR(IF(Loan_Not_Paid*Values_Entered,Payment_Number,""),"")</f>
        <v/>
      </c>
      <c r="C156" s="62" t="str">
        <f>IFERROR(IF(Loan_Not_Paid*Values_Entered,Payment_Date,""),"")</f>
        <v/>
      </c>
      <c r="D156" s="63" t="str">
        <f>IFERROR(IF(Loan_Not_Paid*Values_Entered,Beginning_Balance,""),"")</f>
        <v/>
      </c>
      <c r="E156" s="63" t="str">
        <f>IFERROR(IF(Loan_Not_Paid*Values_Entered,Monthly_Payment,""),"")</f>
        <v/>
      </c>
      <c r="F156" s="63" t="str">
        <f>IFERROR(IF(Loan_Not_Paid*Values_Entered,Principal,""),"")</f>
        <v/>
      </c>
      <c r="G156" s="63" t="str">
        <f>IFERROR(IF(Loan_Not_Paid*Values_Entered,Interest,""),"")</f>
        <v/>
      </c>
      <c r="H156" s="63" t="str">
        <f>IFERROR(IF(Loan_Not_Paid*Values_Entered,Ending_Balance,""),"")</f>
        <v/>
      </c>
    </row>
    <row r="157" spans="2:8" x14ac:dyDescent="0.2">
      <c r="B157" s="61" t="str">
        <f>IFERROR(IF(Loan_Not_Paid*Values_Entered,Payment_Number,""),"")</f>
        <v/>
      </c>
      <c r="C157" s="62" t="str">
        <f>IFERROR(IF(Loan_Not_Paid*Values_Entered,Payment_Date,""),"")</f>
        <v/>
      </c>
      <c r="D157" s="63" t="str">
        <f>IFERROR(IF(Loan_Not_Paid*Values_Entered,Beginning_Balance,""),"")</f>
        <v/>
      </c>
      <c r="E157" s="63" t="str">
        <f>IFERROR(IF(Loan_Not_Paid*Values_Entered,Monthly_Payment,""),"")</f>
        <v/>
      </c>
      <c r="F157" s="63" t="str">
        <f>IFERROR(IF(Loan_Not_Paid*Values_Entered,Principal,""),"")</f>
        <v/>
      </c>
      <c r="G157" s="63" t="str">
        <f>IFERROR(IF(Loan_Not_Paid*Values_Entered,Interest,""),"")</f>
        <v/>
      </c>
      <c r="H157" s="63" t="str">
        <f>IFERROR(IF(Loan_Not_Paid*Values_Entered,Ending_Balance,""),"")</f>
        <v/>
      </c>
    </row>
    <row r="158" spans="2:8" x14ac:dyDescent="0.2">
      <c r="B158" s="61" t="str">
        <f>IFERROR(IF(Loan_Not_Paid*Values_Entered,Payment_Number,""),"")</f>
        <v/>
      </c>
      <c r="C158" s="62" t="str">
        <f>IFERROR(IF(Loan_Not_Paid*Values_Entered,Payment_Date,""),"")</f>
        <v/>
      </c>
      <c r="D158" s="63" t="str">
        <f>IFERROR(IF(Loan_Not_Paid*Values_Entered,Beginning_Balance,""),"")</f>
        <v/>
      </c>
      <c r="E158" s="63" t="str">
        <f>IFERROR(IF(Loan_Not_Paid*Values_Entered,Monthly_Payment,""),"")</f>
        <v/>
      </c>
      <c r="F158" s="63" t="str">
        <f>IFERROR(IF(Loan_Not_Paid*Values_Entered,Principal,""),"")</f>
        <v/>
      </c>
      <c r="G158" s="63" t="str">
        <f>IFERROR(IF(Loan_Not_Paid*Values_Entered,Interest,""),"")</f>
        <v/>
      </c>
      <c r="H158" s="63" t="str">
        <f>IFERROR(IF(Loan_Not_Paid*Values_Entered,Ending_Balance,""),"")</f>
        <v/>
      </c>
    </row>
    <row r="159" spans="2:8" x14ac:dyDescent="0.2">
      <c r="B159" s="61" t="str">
        <f>IFERROR(IF(Loan_Not_Paid*Values_Entered,Payment_Number,""),"")</f>
        <v/>
      </c>
      <c r="C159" s="62" t="str">
        <f>IFERROR(IF(Loan_Not_Paid*Values_Entered,Payment_Date,""),"")</f>
        <v/>
      </c>
      <c r="D159" s="63" t="str">
        <f>IFERROR(IF(Loan_Not_Paid*Values_Entered,Beginning_Balance,""),"")</f>
        <v/>
      </c>
      <c r="E159" s="63" t="str">
        <f>IFERROR(IF(Loan_Not_Paid*Values_Entered,Monthly_Payment,""),"")</f>
        <v/>
      </c>
      <c r="F159" s="63" t="str">
        <f>IFERROR(IF(Loan_Not_Paid*Values_Entered,Principal,""),"")</f>
        <v/>
      </c>
      <c r="G159" s="63" t="str">
        <f>IFERROR(IF(Loan_Not_Paid*Values_Entered,Interest,""),"")</f>
        <v/>
      </c>
      <c r="H159" s="63" t="str">
        <f>IFERROR(IF(Loan_Not_Paid*Values_Entered,Ending_Balance,""),"")</f>
        <v/>
      </c>
    </row>
    <row r="160" spans="2:8" x14ac:dyDescent="0.2">
      <c r="B160" s="61" t="str">
        <f>IFERROR(IF(Loan_Not_Paid*Values_Entered,Payment_Number,""),"")</f>
        <v/>
      </c>
      <c r="C160" s="62" t="str">
        <f>IFERROR(IF(Loan_Not_Paid*Values_Entered,Payment_Date,""),"")</f>
        <v/>
      </c>
      <c r="D160" s="63" t="str">
        <f>IFERROR(IF(Loan_Not_Paid*Values_Entered,Beginning_Balance,""),"")</f>
        <v/>
      </c>
      <c r="E160" s="63" t="str">
        <f>IFERROR(IF(Loan_Not_Paid*Values_Entered,Monthly_Payment,""),"")</f>
        <v/>
      </c>
      <c r="F160" s="63" t="str">
        <f>IFERROR(IF(Loan_Not_Paid*Values_Entered,Principal,""),"")</f>
        <v/>
      </c>
      <c r="G160" s="63" t="str">
        <f>IFERROR(IF(Loan_Not_Paid*Values_Entered,Interest,""),"")</f>
        <v/>
      </c>
      <c r="H160" s="63" t="str">
        <f>IFERROR(IF(Loan_Not_Paid*Values_Entered,Ending_Balance,""),"")</f>
        <v/>
      </c>
    </row>
    <row r="161" spans="2:8" x14ac:dyDescent="0.2">
      <c r="B161" s="61" t="str">
        <f>IFERROR(IF(Loan_Not_Paid*Values_Entered,Payment_Number,""),"")</f>
        <v/>
      </c>
      <c r="C161" s="62" t="str">
        <f>IFERROR(IF(Loan_Not_Paid*Values_Entered,Payment_Date,""),"")</f>
        <v/>
      </c>
      <c r="D161" s="63" t="str">
        <f>IFERROR(IF(Loan_Not_Paid*Values_Entered,Beginning_Balance,""),"")</f>
        <v/>
      </c>
      <c r="E161" s="63" t="str">
        <f>IFERROR(IF(Loan_Not_Paid*Values_Entered,Monthly_Payment,""),"")</f>
        <v/>
      </c>
      <c r="F161" s="63" t="str">
        <f>IFERROR(IF(Loan_Not_Paid*Values_Entered,Principal,""),"")</f>
        <v/>
      </c>
      <c r="G161" s="63" t="str">
        <f>IFERROR(IF(Loan_Not_Paid*Values_Entered,Interest,""),"")</f>
        <v/>
      </c>
      <c r="H161" s="63" t="str">
        <f>IFERROR(IF(Loan_Not_Paid*Values_Entered,Ending_Balance,""),"")</f>
        <v/>
      </c>
    </row>
    <row r="162" spans="2:8" x14ac:dyDescent="0.2">
      <c r="B162" s="61" t="str">
        <f>IFERROR(IF(Loan_Not_Paid*Values_Entered,Payment_Number,""),"")</f>
        <v/>
      </c>
      <c r="C162" s="62" t="str">
        <f>IFERROR(IF(Loan_Not_Paid*Values_Entered,Payment_Date,""),"")</f>
        <v/>
      </c>
      <c r="D162" s="63" t="str">
        <f>IFERROR(IF(Loan_Not_Paid*Values_Entered,Beginning_Balance,""),"")</f>
        <v/>
      </c>
      <c r="E162" s="63" t="str">
        <f>IFERROR(IF(Loan_Not_Paid*Values_Entered,Monthly_Payment,""),"")</f>
        <v/>
      </c>
      <c r="F162" s="63" t="str">
        <f>IFERROR(IF(Loan_Not_Paid*Values_Entered,Principal,""),"")</f>
        <v/>
      </c>
      <c r="G162" s="63" t="str">
        <f>IFERROR(IF(Loan_Not_Paid*Values_Entered,Interest,""),"")</f>
        <v/>
      </c>
      <c r="H162" s="63" t="str">
        <f>IFERROR(IF(Loan_Not_Paid*Values_Entered,Ending_Balance,""),"")</f>
        <v/>
      </c>
    </row>
    <row r="163" spans="2:8" x14ac:dyDescent="0.2">
      <c r="B163" s="61" t="str">
        <f>IFERROR(IF(Loan_Not_Paid*Values_Entered,Payment_Number,""),"")</f>
        <v/>
      </c>
      <c r="C163" s="62" t="str">
        <f>IFERROR(IF(Loan_Not_Paid*Values_Entered,Payment_Date,""),"")</f>
        <v/>
      </c>
      <c r="D163" s="63" t="str">
        <f>IFERROR(IF(Loan_Not_Paid*Values_Entered,Beginning_Balance,""),"")</f>
        <v/>
      </c>
      <c r="E163" s="63" t="str">
        <f>IFERROR(IF(Loan_Not_Paid*Values_Entered,Monthly_Payment,""),"")</f>
        <v/>
      </c>
      <c r="F163" s="63" t="str">
        <f>IFERROR(IF(Loan_Not_Paid*Values_Entered,Principal,""),"")</f>
        <v/>
      </c>
      <c r="G163" s="63" t="str">
        <f>IFERROR(IF(Loan_Not_Paid*Values_Entered,Interest,""),"")</f>
        <v/>
      </c>
      <c r="H163" s="63" t="str">
        <f>IFERROR(IF(Loan_Not_Paid*Values_Entered,Ending_Balance,""),"")</f>
        <v/>
      </c>
    </row>
    <row r="164" spans="2:8" x14ac:dyDescent="0.2">
      <c r="B164" s="61" t="str">
        <f>IFERROR(IF(Loan_Not_Paid*Values_Entered,Payment_Number,""),"")</f>
        <v/>
      </c>
      <c r="C164" s="62" t="str">
        <f>IFERROR(IF(Loan_Not_Paid*Values_Entered,Payment_Date,""),"")</f>
        <v/>
      </c>
      <c r="D164" s="63" t="str">
        <f>IFERROR(IF(Loan_Not_Paid*Values_Entered,Beginning_Balance,""),"")</f>
        <v/>
      </c>
      <c r="E164" s="63" t="str">
        <f>IFERROR(IF(Loan_Not_Paid*Values_Entered,Monthly_Payment,""),"")</f>
        <v/>
      </c>
      <c r="F164" s="63" t="str">
        <f>IFERROR(IF(Loan_Not_Paid*Values_Entered,Principal,""),"")</f>
        <v/>
      </c>
      <c r="G164" s="63" t="str">
        <f>IFERROR(IF(Loan_Not_Paid*Values_Entered,Interest,""),"")</f>
        <v/>
      </c>
      <c r="H164" s="63" t="str">
        <f>IFERROR(IF(Loan_Not_Paid*Values_Entered,Ending_Balance,""),"")</f>
        <v/>
      </c>
    </row>
    <row r="165" spans="2:8" x14ac:dyDescent="0.2">
      <c r="B165" s="61" t="str">
        <f>IFERROR(IF(Loan_Not_Paid*Values_Entered,Payment_Number,""),"")</f>
        <v/>
      </c>
      <c r="C165" s="62" t="str">
        <f>IFERROR(IF(Loan_Not_Paid*Values_Entered,Payment_Date,""),"")</f>
        <v/>
      </c>
      <c r="D165" s="63" t="str">
        <f>IFERROR(IF(Loan_Not_Paid*Values_Entered,Beginning_Balance,""),"")</f>
        <v/>
      </c>
      <c r="E165" s="63" t="str">
        <f>IFERROR(IF(Loan_Not_Paid*Values_Entered,Monthly_Payment,""),"")</f>
        <v/>
      </c>
      <c r="F165" s="63" t="str">
        <f>IFERROR(IF(Loan_Not_Paid*Values_Entered,Principal,""),"")</f>
        <v/>
      </c>
      <c r="G165" s="63" t="str">
        <f>IFERROR(IF(Loan_Not_Paid*Values_Entered,Interest,""),"")</f>
        <v/>
      </c>
      <c r="H165" s="63" t="str">
        <f>IFERROR(IF(Loan_Not_Paid*Values_Entered,Ending_Balance,""),"")</f>
        <v/>
      </c>
    </row>
    <row r="166" spans="2:8" x14ac:dyDescent="0.2">
      <c r="B166" s="61" t="str">
        <f>IFERROR(IF(Loan_Not_Paid*Values_Entered,Payment_Number,""),"")</f>
        <v/>
      </c>
      <c r="C166" s="62" t="str">
        <f>IFERROR(IF(Loan_Not_Paid*Values_Entered,Payment_Date,""),"")</f>
        <v/>
      </c>
      <c r="D166" s="63" t="str">
        <f>IFERROR(IF(Loan_Not_Paid*Values_Entered,Beginning_Balance,""),"")</f>
        <v/>
      </c>
      <c r="E166" s="63" t="str">
        <f>IFERROR(IF(Loan_Not_Paid*Values_Entered,Monthly_Payment,""),"")</f>
        <v/>
      </c>
      <c r="F166" s="63" t="str">
        <f>IFERROR(IF(Loan_Not_Paid*Values_Entered,Principal,""),"")</f>
        <v/>
      </c>
      <c r="G166" s="63" t="str">
        <f>IFERROR(IF(Loan_Not_Paid*Values_Entered,Interest,""),"")</f>
        <v/>
      </c>
      <c r="H166" s="63" t="str">
        <f>IFERROR(IF(Loan_Not_Paid*Values_Entered,Ending_Balance,""),"")</f>
        <v/>
      </c>
    </row>
    <row r="167" spans="2:8" x14ac:dyDescent="0.2">
      <c r="B167" s="61" t="str">
        <f>IFERROR(IF(Loan_Not_Paid*Values_Entered,Payment_Number,""),"")</f>
        <v/>
      </c>
      <c r="C167" s="62" t="str">
        <f>IFERROR(IF(Loan_Not_Paid*Values_Entered,Payment_Date,""),"")</f>
        <v/>
      </c>
      <c r="D167" s="63" t="str">
        <f>IFERROR(IF(Loan_Not_Paid*Values_Entered,Beginning_Balance,""),"")</f>
        <v/>
      </c>
      <c r="E167" s="63" t="str">
        <f>IFERROR(IF(Loan_Not_Paid*Values_Entered,Monthly_Payment,""),"")</f>
        <v/>
      </c>
      <c r="F167" s="63" t="str">
        <f>IFERROR(IF(Loan_Not_Paid*Values_Entered,Principal,""),"")</f>
        <v/>
      </c>
      <c r="G167" s="63" t="str">
        <f>IFERROR(IF(Loan_Not_Paid*Values_Entered,Interest,""),"")</f>
        <v/>
      </c>
      <c r="H167" s="63" t="str">
        <f>IFERROR(IF(Loan_Not_Paid*Values_Entered,Ending_Balance,""),"")</f>
        <v/>
      </c>
    </row>
    <row r="168" spans="2:8" x14ac:dyDescent="0.2">
      <c r="B168" s="61" t="str">
        <f>IFERROR(IF(Loan_Not_Paid*Values_Entered,Payment_Number,""),"")</f>
        <v/>
      </c>
      <c r="C168" s="62" t="str">
        <f>IFERROR(IF(Loan_Not_Paid*Values_Entered,Payment_Date,""),"")</f>
        <v/>
      </c>
      <c r="D168" s="63" t="str">
        <f>IFERROR(IF(Loan_Not_Paid*Values_Entered,Beginning_Balance,""),"")</f>
        <v/>
      </c>
      <c r="E168" s="63" t="str">
        <f>IFERROR(IF(Loan_Not_Paid*Values_Entered,Monthly_Payment,""),"")</f>
        <v/>
      </c>
      <c r="F168" s="63" t="str">
        <f>IFERROR(IF(Loan_Not_Paid*Values_Entered,Principal,""),"")</f>
        <v/>
      </c>
      <c r="G168" s="63" t="str">
        <f>IFERROR(IF(Loan_Not_Paid*Values_Entered,Interest,""),"")</f>
        <v/>
      </c>
      <c r="H168" s="63" t="str">
        <f>IFERROR(IF(Loan_Not_Paid*Values_Entered,Ending_Balance,""),"")</f>
        <v/>
      </c>
    </row>
    <row r="169" spans="2:8" x14ac:dyDescent="0.2">
      <c r="B169" s="61" t="str">
        <f>IFERROR(IF(Loan_Not_Paid*Values_Entered,Payment_Number,""),"")</f>
        <v/>
      </c>
      <c r="C169" s="62" t="str">
        <f>IFERROR(IF(Loan_Not_Paid*Values_Entered,Payment_Date,""),"")</f>
        <v/>
      </c>
      <c r="D169" s="63" t="str">
        <f>IFERROR(IF(Loan_Not_Paid*Values_Entered,Beginning_Balance,""),"")</f>
        <v/>
      </c>
      <c r="E169" s="63" t="str">
        <f>IFERROR(IF(Loan_Not_Paid*Values_Entered,Monthly_Payment,""),"")</f>
        <v/>
      </c>
      <c r="F169" s="63" t="str">
        <f>IFERROR(IF(Loan_Not_Paid*Values_Entered,Principal,""),"")</f>
        <v/>
      </c>
      <c r="G169" s="63" t="str">
        <f>IFERROR(IF(Loan_Not_Paid*Values_Entered,Interest,""),"")</f>
        <v/>
      </c>
      <c r="H169" s="63" t="str">
        <f>IFERROR(IF(Loan_Not_Paid*Values_Entered,Ending_Balance,""),"")</f>
        <v/>
      </c>
    </row>
    <row r="170" spans="2:8" x14ac:dyDescent="0.2">
      <c r="B170" s="61" t="str">
        <f>IFERROR(IF(Loan_Not_Paid*Values_Entered,Payment_Number,""),"")</f>
        <v/>
      </c>
      <c r="C170" s="62" t="str">
        <f>IFERROR(IF(Loan_Not_Paid*Values_Entered,Payment_Date,""),"")</f>
        <v/>
      </c>
      <c r="D170" s="63" t="str">
        <f>IFERROR(IF(Loan_Not_Paid*Values_Entered,Beginning_Balance,""),"")</f>
        <v/>
      </c>
      <c r="E170" s="63" t="str">
        <f>IFERROR(IF(Loan_Not_Paid*Values_Entered,Monthly_Payment,""),"")</f>
        <v/>
      </c>
      <c r="F170" s="63" t="str">
        <f>IFERROR(IF(Loan_Not_Paid*Values_Entered,Principal,""),"")</f>
        <v/>
      </c>
      <c r="G170" s="63" t="str">
        <f>IFERROR(IF(Loan_Not_Paid*Values_Entered,Interest,""),"")</f>
        <v/>
      </c>
      <c r="H170" s="63" t="str">
        <f>IFERROR(IF(Loan_Not_Paid*Values_Entered,Ending_Balance,""),"")</f>
        <v/>
      </c>
    </row>
    <row r="171" spans="2:8" x14ac:dyDescent="0.2">
      <c r="B171" s="61" t="str">
        <f>IFERROR(IF(Loan_Not_Paid*Values_Entered,Payment_Number,""),"")</f>
        <v/>
      </c>
      <c r="C171" s="62" t="str">
        <f>IFERROR(IF(Loan_Not_Paid*Values_Entered,Payment_Date,""),"")</f>
        <v/>
      </c>
      <c r="D171" s="63" t="str">
        <f>IFERROR(IF(Loan_Not_Paid*Values_Entered,Beginning_Balance,""),"")</f>
        <v/>
      </c>
      <c r="E171" s="63" t="str">
        <f>IFERROR(IF(Loan_Not_Paid*Values_Entered,Monthly_Payment,""),"")</f>
        <v/>
      </c>
      <c r="F171" s="63" t="str">
        <f>IFERROR(IF(Loan_Not_Paid*Values_Entered,Principal,""),"")</f>
        <v/>
      </c>
      <c r="G171" s="63" t="str">
        <f>IFERROR(IF(Loan_Not_Paid*Values_Entered,Interest,""),"")</f>
        <v/>
      </c>
      <c r="H171" s="63" t="str">
        <f>IFERROR(IF(Loan_Not_Paid*Values_Entered,Ending_Balance,""),"")</f>
        <v/>
      </c>
    </row>
    <row r="172" spans="2:8" x14ac:dyDescent="0.2">
      <c r="B172" s="61" t="str">
        <f>IFERROR(IF(Loan_Not_Paid*Values_Entered,Payment_Number,""),"")</f>
        <v/>
      </c>
      <c r="C172" s="62" t="str">
        <f>IFERROR(IF(Loan_Not_Paid*Values_Entered,Payment_Date,""),"")</f>
        <v/>
      </c>
      <c r="D172" s="63" t="str">
        <f>IFERROR(IF(Loan_Not_Paid*Values_Entered,Beginning_Balance,""),"")</f>
        <v/>
      </c>
      <c r="E172" s="63" t="str">
        <f>IFERROR(IF(Loan_Not_Paid*Values_Entered,Monthly_Payment,""),"")</f>
        <v/>
      </c>
      <c r="F172" s="63" t="str">
        <f>IFERROR(IF(Loan_Not_Paid*Values_Entered,Principal,""),"")</f>
        <v/>
      </c>
      <c r="G172" s="63" t="str">
        <f>IFERROR(IF(Loan_Not_Paid*Values_Entered,Interest,""),"")</f>
        <v/>
      </c>
      <c r="H172" s="63" t="str">
        <f>IFERROR(IF(Loan_Not_Paid*Values_Entered,Ending_Balance,""),"")</f>
        <v/>
      </c>
    </row>
    <row r="173" spans="2:8" x14ac:dyDescent="0.2">
      <c r="B173" s="61" t="str">
        <f>IFERROR(IF(Loan_Not_Paid*Values_Entered,Payment_Number,""),"")</f>
        <v/>
      </c>
      <c r="C173" s="62" t="str">
        <f>IFERROR(IF(Loan_Not_Paid*Values_Entered,Payment_Date,""),"")</f>
        <v/>
      </c>
      <c r="D173" s="63" t="str">
        <f>IFERROR(IF(Loan_Not_Paid*Values_Entered,Beginning_Balance,""),"")</f>
        <v/>
      </c>
      <c r="E173" s="63" t="str">
        <f>IFERROR(IF(Loan_Not_Paid*Values_Entered,Monthly_Payment,""),"")</f>
        <v/>
      </c>
      <c r="F173" s="63" t="str">
        <f>IFERROR(IF(Loan_Not_Paid*Values_Entered,Principal,""),"")</f>
        <v/>
      </c>
      <c r="G173" s="63" t="str">
        <f>IFERROR(IF(Loan_Not_Paid*Values_Entered,Interest,""),"")</f>
        <v/>
      </c>
      <c r="H173" s="63" t="str">
        <f>IFERROR(IF(Loan_Not_Paid*Values_Entered,Ending_Balance,""),"")</f>
        <v/>
      </c>
    </row>
    <row r="174" spans="2:8" x14ac:dyDescent="0.2">
      <c r="B174" s="61" t="str">
        <f>IFERROR(IF(Loan_Not_Paid*Values_Entered,Payment_Number,""),"")</f>
        <v/>
      </c>
      <c r="C174" s="62" t="str">
        <f>IFERROR(IF(Loan_Not_Paid*Values_Entered,Payment_Date,""),"")</f>
        <v/>
      </c>
      <c r="D174" s="63" t="str">
        <f>IFERROR(IF(Loan_Not_Paid*Values_Entered,Beginning_Balance,""),"")</f>
        <v/>
      </c>
      <c r="E174" s="63" t="str">
        <f>IFERROR(IF(Loan_Not_Paid*Values_Entered,Monthly_Payment,""),"")</f>
        <v/>
      </c>
      <c r="F174" s="63" t="str">
        <f>IFERROR(IF(Loan_Not_Paid*Values_Entered,Principal,""),"")</f>
        <v/>
      </c>
      <c r="G174" s="63" t="str">
        <f>IFERROR(IF(Loan_Not_Paid*Values_Entered,Interest,""),"")</f>
        <v/>
      </c>
      <c r="H174" s="63" t="str">
        <f>IFERROR(IF(Loan_Not_Paid*Values_Entered,Ending_Balance,""),"")</f>
        <v/>
      </c>
    </row>
    <row r="175" spans="2:8" x14ac:dyDescent="0.2">
      <c r="B175" s="61" t="str">
        <f>IFERROR(IF(Loan_Not_Paid*Values_Entered,Payment_Number,""),"")</f>
        <v/>
      </c>
      <c r="C175" s="62" t="str">
        <f>IFERROR(IF(Loan_Not_Paid*Values_Entered,Payment_Date,""),"")</f>
        <v/>
      </c>
      <c r="D175" s="63" t="str">
        <f>IFERROR(IF(Loan_Not_Paid*Values_Entered,Beginning_Balance,""),"")</f>
        <v/>
      </c>
      <c r="E175" s="63" t="str">
        <f>IFERROR(IF(Loan_Not_Paid*Values_Entered,Monthly_Payment,""),"")</f>
        <v/>
      </c>
      <c r="F175" s="63" t="str">
        <f>IFERROR(IF(Loan_Not_Paid*Values_Entered,Principal,""),"")</f>
        <v/>
      </c>
      <c r="G175" s="63" t="str">
        <f>IFERROR(IF(Loan_Not_Paid*Values_Entered,Interest,""),"")</f>
        <v/>
      </c>
      <c r="H175" s="63" t="str">
        <f>IFERROR(IF(Loan_Not_Paid*Values_Entered,Ending_Balance,""),"")</f>
        <v/>
      </c>
    </row>
    <row r="176" spans="2:8" x14ac:dyDescent="0.2">
      <c r="B176" s="61" t="str">
        <f>IFERROR(IF(Loan_Not_Paid*Values_Entered,Payment_Number,""),"")</f>
        <v/>
      </c>
      <c r="C176" s="62" t="str">
        <f>IFERROR(IF(Loan_Not_Paid*Values_Entered,Payment_Date,""),"")</f>
        <v/>
      </c>
      <c r="D176" s="63" t="str">
        <f>IFERROR(IF(Loan_Not_Paid*Values_Entered,Beginning_Balance,""),"")</f>
        <v/>
      </c>
      <c r="E176" s="63" t="str">
        <f>IFERROR(IF(Loan_Not_Paid*Values_Entered,Monthly_Payment,""),"")</f>
        <v/>
      </c>
      <c r="F176" s="63" t="str">
        <f>IFERROR(IF(Loan_Not_Paid*Values_Entered,Principal,""),"")</f>
        <v/>
      </c>
      <c r="G176" s="63" t="str">
        <f>IFERROR(IF(Loan_Not_Paid*Values_Entered,Interest,""),"")</f>
        <v/>
      </c>
      <c r="H176" s="63" t="str">
        <f>IFERROR(IF(Loan_Not_Paid*Values_Entered,Ending_Balance,""),"")</f>
        <v/>
      </c>
    </row>
    <row r="177" spans="2:8" x14ac:dyDescent="0.2">
      <c r="B177" s="61" t="str">
        <f>IFERROR(IF(Loan_Not_Paid*Values_Entered,Payment_Number,""),"")</f>
        <v/>
      </c>
      <c r="C177" s="62" t="str">
        <f>IFERROR(IF(Loan_Not_Paid*Values_Entered,Payment_Date,""),"")</f>
        <v/>
      </c>
      <c r="D177" s="63" t="str">
        <f>IFERROR(IF(Loan_Not_Paid*Values_Entered,Beginning_Balance,""),"")</f>
        <v/>
      </c>
      <c r="E177" s="63" t="str">
        <f>IFERROR(IF(Loan_Not_Paid*Values_Entered,Monthly_Payment,""),"")</f>
        <v/>
      </c>
      <c r="F177" s="63" t="str">
        <f>IFERROR(IF(Loan_Not_Paid*Values_Entered,Principal,""),"")</f>
        <v/>
      </c>
      <c r="G177" s="63" t="str">
        <f>IFERROR(IF(Loan_Not_Paid*Values_Entered,Interest,""),"")</f>
        <v/>
      </c>
      <c r="H177" s="63" t="str">
        <f>IFERROR(IF(Loan_Not_Paid*Values_Entered,Ending_Balance,""),"")</f>
        <v/>
      </c>
    </row>
    <row r="178" spans="2:8" x14ac:dyDescent="0.2">
      <c r="B178" s="61" t="str">
        <f>IFERROR(IF(Loan_Not_Paid*Values_Entered,Payment_Number,""),"")</f>
        <v/>
      </c>
      <c r="C178" s="62" t="str">
        <f>IFERROR(IF(Loan_Not_Paid*Values_Entered,Payment_Date,""),"")</f>
        <v/>
      </c>
      <c r="D178" s="63" t="str">
        <f>IFERROR(IF(Loan_Not_Paid*Values_Entered,Beginning_Balance,""),"")</f>
        <v/>
      </c>
      <c r="E178" s="63" t="str">
        <f>IFERROR(IF(Loan_Not_Paid*Values_Entered,Monthly_Payment,""),"")</f>
        <v/>
      </c>
      <c r="F178" s="63" t="str">
        <f>IFERROR(IF(Loan_Not_Paid*Values_Entered,Principal,""),"")</f>
        <v/>
      </c>
      <c r="G178" s="63" t="str">
        <f>IFERROR(IF(Loan_Not_Paid*Values_Entered,Interest,""),"")</f>
        <v/>
      </c>
      <c r="H178" s="63" t="str">
        <f>IFERROR(IF(Loan_Not_Paid*Values_Entered,Ending_Balance,""),"")</f>
        <v/>
      </c>
    </row>
    <row r="179" spans="2:8" x14ac:dyDescent="0.2">
      <c r="B179" s="61" t="str">
        <f>IFERROR(IF(Loan_Not_Paid*Values_Entered,Payment_Number,""),"")</f>
        <v/>
      </c>
      <c r="C179" s="62" t="str">
        <f>IFERROR(IF(Loan_Not_Paid*Values_Entered,Payment_Date,""),"")</f>
        <v/>
      </c>
      <c r="D179" s="63" t="str">
        <f>IFERROR(IF(Loan_Not_Paid*Values_Entered,Beginning_Balance,""),"")</f>
        <v/>
      </c>
      <c r="E179" s="63" t="str">
        <f>IFERROR(IF(Loan_Not_Paid*Values_Entered,Monthly_Payment,""),"")</f>
        <v/>
      </c>
      <c r="F179" s="63" t="str">
        <f>IFERROR(IF(Loan_Not_Paid*Values_Entered,Principal,""),"")</f>
        <v/>
      </c>
      <c r="G179" s="63" t="str">
        <f>IFERROR(IF(Loan_Not_Paid*Values_Entered,Interest,""),"")</f>
        <v/>
      </c>
      <c r="H179" s="63" t="str">
        <f>IFERROR(IF(Loan_Not_Paid*Values_Entered,Ending_Balance,""),"")</f>
        <v/>
      </c>
    </row>
    <row r="180" spans="2:8" x14ac:dyDescent="0.2">
      <c r="B180" s="61" t="str">
        <f>IFERROR(IF(Loan_Not_Paid*Values_Entered,Payment_Number,""),"")</f>
        <v/>
      </c>
      <c r="C180" s="62" t="str">
        <f>IFERROR(IF(Loan_Not_Paid*Values_Entered,Payment_Date,""),"")</f>
        <v/>
      </c>
      <c r="D180" s="63" t="str">
        <f>IFERROR(IF(Loan_Not_Paid*Values_Entered,Beginning_Balance,""),"")</f>
        <v/>
      </c>
      <c r="E180" s="63" t="str">
        <f>IFERROR(IF(Loan_Not_Paid*Values_Entered,Monthly_Payment,""),"")</f>
        <v/>
      </c>
      <c r="F180" s="63" t="str">
        <f>IFERROR(IF(Loan_Not_Paid*Values_Entered,Principal,""),"")</f>
        <v/>
      </c>
      <c r="G180" s="63" t="str">
        <f>IFERROR(IF(Loan_Not_Paid*Values_Entered,Interest,""),"")</f>
        <v/>
      </c>
      <c r="H180" s="63" t="str">
        <f>IFERROR(IF(Loan_Not_Paid*Values_Entered,Ending_Balance,""),"")</f>
        <v/>
      </c>
    </row>
    <row r="181" spans="2:8" x14ac:dyDescent="0.2">
      <c r="B181" s="61" t="str">
        <f>IFERROR(IF(Loan_Not_Paid*Values_Entered,Payment_Number,""),"")</f>
        <v/>
      </c>
      <c r="C181" s="62" t="str">
        <f>IFERROR(IF(Loan_Not_Paid*Values_Entered,Payment_Date,""),"")</f>
        <v/>
      </c>
      <c r="D181" s="63" t="str">
        <f>IFERROR(IF(Loan_Not_Paid*Values_Entered,Beginning_Balance,""),"")</f>
        <v/>
      </c>
      <c r="E181" s="63" t="str">
        <f>IFERROR(IF(Loan_Not_Paid*Values_Entered,Monthly_Payment,""),"")</f>
        <v/>
      </c>
      <c r="F181" s="63" t="str">
        <f>IFERROR(IF(Loan_Not_Paid*Values_Entered,Principal,""),"")</f>
        <v/>
      </c>
      <c r="G181" s="63" t="str">
        <f>IFERROR(IF(Loan_Not_Paid*Values_Entered,Interest,""),"")</f>
        <v/>
      </c>
      <c r="H181" s="63" t="str">
        <f>IFERROR(IF(Loan_Not_Paid*Values_Entered,Ending_Balance,""),"")</f>
        <v/>
      </c>
    </row>
    <row r="182" spans="2:8" x14ac:dyDescent="0.2">
      <c r="B182" s="61" t="str">
        <f>IFERROR(IF(Loan_Not_Paid*Values_Entered,Payment_Number,""),"")</f>
        <v/>
      </c>
      <c r="C182" s="62" t="str">
        <f>IFERROR(IF(Loan_Not_Paid*Values_Entered,Payment_Date,""),"")</f>
        <v/>
      </c>
      <c r="D182" s="63" t="str">
        <f>IFERROR(IF(Loan_Not_Paid*Values_Entered,Beginning_Balance,""),"")</f>
        <v/>
      </c>
      <c r="E182" s="63" t="str">
        <f>IFERROR(IF(Loan_Not_Paid*Values_Entered,Monthly_Payment,""),"")</f>
        <v/>
      </c>
      <c r="F182" s="63" t="str">
        <f>IFERROR(IF(Loan_Not_Paid*Values_Entered,Principal,""),"")</f>
        <v/>
      </c>
      <c r="G182" s="63" t="str">
        <f>IFERROR(IF(Loan_Not_Paid*Values_Entered,Interest,""),"")</f>
        <v/>
      </c>
      <c r="H182" s="63" t="str">
        <f>IFERROR(IF(Loan_Not_Paid*Values_Entered,Ending_Balance,""),"")</f>
        <v/>
      </c>
    </row>
    <row r="183" spans="2:8" x14ac:dyDescent="0.2">
      <c r="B183" s="61" t="str">
        <f>IFERROR(IF(Loan_Not_Paid*Values_Entered,Payment_Number,""),"")</f>
        <v/>
      </c>
      <c r="C183" s="62" t="str">
        <f>IFERROR(IF(Loan_Not_Paid*Values_Entered,Payment_Date,""),"")</f>
        <v/>
      </c>
      <c r="D183" s="63" t="str">
        <f>IFERROR(IF(Loan_Not_Paid*Values_Entered,Beginning_Balance,""),"")</f>
        <v/>
      </c>
      <c r="E183" s="63" t="str">
        <f>IFERROR(IF(Loan_Not_Paid*Values_Entered,Monthly_Payment,""),"")</f>
        <v/>
      </c>
      <c r="F183" s="63" t="str">
        <f>IFERROR(IF(Loan_Not_Paid*Values_Entered,Principal,""),"")</f>
        <v/>
      </c>
      <c r="G183" s="63" t="str">
        <f>IFERROR(IF(Loan_Not_Paid*Values_Entered,Interest,""),"")</f>
        <v/>
      </c>
      <c r="H183" s="63" t="str">
        <f>IFERROR(IF(Loan_Not_Paid*Values_Entered,Ending_Balance,""),"")</f>
        <v/>
      </c>
    </row>
    <row r="184" spans="2:8" x14ac:dyDescent="0.2">
      <c r="B184" s="61" t="str">
        <f>IFERROR(IF(Loan_Not_Paid*Values_Entered,Payment_Number,""),"")</f>
        <v/>
      </c>
      <c r="C184" s="62" t="str">
        <f>IFERROR(IF(Loan_Not_Paid*Values_Entered,Payment_Date,""),"")</f>
        <v/>
      </c>
      <c r="D184" s="63" t="str">
        <f>IFERROR(IF(Loan_Not_Paid*Values_Entered,Beginning_Balance,""),"")</f>
        <v/>
      </c>
      <c r="E184" s="63" t="str">
        <f>IFERROR(IF(Loan_Not_Paid*Values_Entered,Monthly_Payment,""),"")</f>
        <v/>
      </c>
      <c r="F184" s="63" t="str">
        <f>IFERROR(IF(Loan_Not_Paid*Values_Entered,Principal,""),"")</f>
        <v/>
      </c>
      <c r="G184" s="63" t="str">
        <f>IFERROR(IF(Loan_Not_Paid*Values_Entered,Interest,""),"")</f>
        <v/>
      </c>
      <c r="H184" s="63" t="str">
        <f>IFERROR(IF(Loan_Not_Paid*Values_Entered,Ending_Balance,""),"")</f>
        <v/>
      </c>
    </row>
    <row r="185" spans="2:8" x14ac:dyDescent="0.2">
      <c r="B185" s="61" t="str">
        <f>IFERROR(IF(Loan_Not_Paid*Values_Entered,Payment_Number,""),"")</f>
        <v/>
      </c>
      <c r="C185" s="62" t="str">
        <f>IFERROR(IF(Loan_Not_Paid*Values_Entered,Payment_Date,""),"")</f>
        <v/>
      </c>
      <c r="D185" s="63" t="str">
        <f>IFERROR(IF(Loan_Not_Paid*Values_Entered,Beginning_Balance,""),"")</f>
        <v/>
      </c>
      <c r="E185" s="63" t="str">
        <f>IFERROR(IF(Loan_Not_Paid*Values_Entered,Monthly_Payment,""),"")</f>
        <v/>
      </c>
      <c r="F185" s="63" t="str">
        <f>IFERROR(IF(Loan_Not_Paid*Values_Entered,Principal,""),"")</f>
        <v/>
      </c>
      <c r="G185" s="63" t="str">
        <f>IFERROR(IF(Loan_Not_Paid*Values_Entered,Interest,""),"")</f>
        <v/>
      </c>
      <c r="H185" s="63" t="str">
        <f>IFERROR(IF(Loan_Not_Paid*Values_Entered,Ending_Balance,""),"")</f>
        <v/>
      </c>
    </row>
    <row r="186" spans="2:8" x14ac:dyDescent="0.2">
      <c r="B186" s="61" t="str">
        <f>IFERROR(IF(Loan_Not_Paid*Values_Entered,Payment_Number,""),"")</f>
        <v/>
      </c>
      <c r="C186" s="62" t="str">
        <f>IFERROR(IF(Loan_Not_Paid*Values_Entered,Payment_Date,""),"")</f>
        <v/>
      </c>
      <c r="D186" s="63" t="str">
        <f>IFERROR(IF(Loan_Not_Paid*Values_Entered,Beginning_Balance,""),"")</f>
        <v/>
      </c>
      <c r="E186" s="63" t="str">
        <f>IFERROR(IF(Loan_Not_Paid*Values_Entered,Monthly_Payment,""),"")</f>
        <v/>
      </c>
      <c r="F186" s="63" t="str">
        <f>IFERROR(IF(Loan_Not_Paid*Values_Entered,Principal,""),"")</f>
        <v/>
      </c>
      <c r="G186" s="63" t="str">
        <f>IFERROR(IF(Loan_Not_Paid*Values_Entered,Interest,""),"")</f>
        <v/>
      </c>
      <c r="H186" s="63" t="str">
        <f>IFERROR(IF(Loan_Not_Paid*Values_Entered,Ending_Balance,""),"")</f>
        <v/>
      </c>
    </row>
    <row r="187" spans="2:8" x14ac:dyDescent="0.2">
      <c r="B187" s="61" t="str">
        <f>IFERROR(IF(Loan_Not_Paid*Values_Entered,Payment_Number,""),"")</f>
        <v/>
      </c>
      <c r="C187" s="62" t="str">
        <f>IFERROR(IF(Loan_Not_Paid*Values_Entered,Payment_Date,""),"")</f>
        <v/>
      </c>
      <c r="D187" s="63" t="str">
        <f>IFERROR(IF(Loan_Not_Paid*Values_Entered,Beginning_Balance,""),"")</f>
        <v/>
      </c>
      <c r="E187" s="63" t="str">
        <f>IFERROR(IF(Loan_Not_Paid*Values_Entered,Monthly_Payment,""),"")</f>
        <v/>
      </c>
      <c r="F187" s="63" t="str">
        <f>IFERROR(IF(Loan_Not_Paid*Values_Entered,Principal,""),"")</f>
        <v/>
      </c>
      <c r="G187" s="63" t="str">
        <f>IFERROR(IF(Loan_Not_Paid*Values_Entered,Interest,""),"")</f>
        <v/>
      </c>
      <c r="H187" s="63" t="str">
        <f>IFERROR(IF(Loan_Not_Paid*Values_Entered,Ending_Balance,""),"")</f>
        <v/>
      </c>
    </row>
    <row r="188" spans="2:8" x14ac:dyDescent="0.2">
      <c r="B188" s="61" t="str">
        <f>IFERROR(IF(Loan_Not_Paid*Values_Entered,Payment_Number,""),"")</f>
        <v/>
      </c>
      <c r="C188" s="62" t="str">
        <f>IFERROR(IF(Loan_Not_Paid*Values_Entered,Payment_Date,""),"")</f>
        <v/>
      </c>
      <c r="D188" s="63" t="str">
        <f>IFERROR(IF(Loan_Not_Paid*Values_Entered,Beginning_Balance,""),"")</f>
        <v/>
      </c>
      <c r="E188" s="63" t="str">
        <f>IFERROR(IF(Loan_Not_Paid*Values_Entered,Monthly_Payment,""),"")</f>
        <v/>
      </c>
      <c r="F188" s="63" t="str">
        <f>IFERROR(IF(Loan_Not_Paid*Values_Entered,Principal,""),"")</f>
        <v/>
      </c>
      <c r="G188" s="63" t="str">
        <f>IFERROR(IF(Loan_Not_Paid*Values_Entered,Interest,""),"")</f>
        <v/>
      </c>
      <c r="H188" s="63" t="str">
        <f>IFERROR(IF(Loan_Not_Paid*Values_Entered,Ending_Balance,""),"")</f>
        <v/>
      </c>
    </row>
    <row r="189" spans="2:8" x14ac:dyDescent="0.2">
      <c r="B189" s="61" t="str">
        <f>IFERROR(IF(Loan_Not_Paid*Values_Entered,Payment_Number,""),"")</f>
        <v/>
      </c>
      <c r="C189" s="62" t="str">
        <f>IFERROR(IF(Loan_Not_Paid*Values_Entered,Payment_Date,""),"")</f>
        <v/>
      </c>
      <c r="D189" s="63" t="str">
        <f>IFERROR(IF(Loan_Not_Paid*Values_Entered,Beginning_Balance,""),"")</f>
        <v/>
      </c>
      <c r="E189" s="63" t="str">
        <f>IFERROR(IF(Loan_Not_Paid*Values_Entered,Monthly_Payment,""),"")</f>
        <v/>
      </c>
      <c r="F189" s="63" t="str">
        <f>IFERROR(IF(Loan_Not_Paid*Values_Entered,Principal,""),"")</f>
        <v/>
      </c>
      <c r="G189" s="63" t="str">
        <f>IFERROR(IF(Loan_Not_Paid*Values_Entered,Interest,""),"")</f>
        <v/>
      </c>
      <c r="H189" s="63" t="str">
        <f>IFERROR(IF(Loan_Not_Paid*Values_Entered,Ending_Balance,""),"")</f>
        <v/>
      </c>
    </row>
    <row r="190" spans="2:8" x14ac:dyDescent="0.2">
      <c r="B190" s="61" t="str">
        <f>IFERROR(IF(Loan_Not_Paid*Values_Entered,Payment_Number,""),"")</f>
        <v/>
      </c>
      <c r="C190" s="62" t="str">
        <f>IFERROR(IF(Loan_Not_Paid*Values_Entered,Payment_Date,""),"")</f>
        <v/>
      </c>
      <c r="D190" s="63" t="str">
        <f>IFERROR(IF(Loan_Not_Paid*Values_Entered,Beginning_Balance,""),"")</f>
        <v/>
      </c>
      <c r="E190" s="63" t="str">
        <f>IFERROR(IF(Loan_Not_Paid*Values_Entered,Monthly_Payment,""),"")</f>
        <v/>
      </c>
      <c r="F190" s="63" t="str">
        <f>IFERROR(IF(Loan_Not_Paid*Values_Entered,Principal,""),"")</f>
        <v/>
      </c>
      <c r="G190" s="63" t="str">
        <f>IFERROR(IF(Loan_Not_Paid*Values_Entered,Interest,""),"")</f>
        <v/>
      </c>
      <c r="H190" s="63" t="str">
        <f>IFERROR(IF(Loan_Not_Paid*Values_Entered,Ending_Balance,""),"")</f>
        <v/>
      </c>
    </row>
    <row r="191" spans="2:8" x14ac:dyDescent="0.2">
      <c r="B191" s="61" t="str">
        <f>IFERROR(IF(Loan_Not_Paid*Values_Entered,Payment_Number,""),"")</f>
        <v/>
      </c>
      <c r="C191" s="62" t="str">
        <f>IFERROR(IF(Loan_Not_Paid*Values_Entered,Payment_Date,""),"")</f>
        <v/>
      </c>
      <c r="D191" s="63" t="str">
        <f>IFERROR(IF(Loan_Not_Paid*Values_Entered,Beginning_Balance,""),"")</f>
        <v/>
      </c>
      <c r="E191" s="63" t="str">
        <f>IFERROR(IF(Loan_Not_Paid*Values_Entered,Monthly_Payment,""),"")</f>
        <v/>
      </c>
      <c r="F191" s="63" t="str">
        <f>IFERROR(IF(Loan_Not_Paid*Values_Entered,Principal,""),"")</f>
        <v/>
      </c>
      <c r="G191" s="63" t="str">
        <f>IFERROR(IF(Loan_Not_Paid*Values_Entered,Interest,""),"")</f>
        <v/>
      </c>
      <c r="H191" s="63" t="str">
        <f>IFERROR(IF(Loan_Not_Paid*Values_Entered,Ending_Balance,""),"")</f>
        <v/>
      </c>
    </row>
    <row r="192" spans="2:8" x14ac:dyDescent="0.2">
      <c r="B192" s="61" t="str">
        <f>IFERROR(IF(Loan_Not_Paid*Values_Entered,Payment_Number,""),"")</f>
        <v/>
      </c>
      <c r="C192" s="62" t="str">
        <f>IFERROR(IF(Loan_Not_Paid*Values_Entered,Payment_Date,""),"")</f>
        <v/>
      </c>
      <c r="D192" s="63" t="str">
        <f>IFERROR(IF(Loan_Not_Paid*Values_Entered,Beginning_Balance,""),"")</f>
        <v/>
      </c>
      <c r="E192" s="63" t="str">
        <f>IFERROR(IF(Loan_Not_Paid*Values_Entered,Monthly_Payment,""),"")</f>
        <v/>
      </c>
      <c r="F192" s="63" t="str">
        <f>IFERROR(IF(Loan_Not_Paid*Values_Entered,Principal,""),"")</f>
        <v/>
      </c>
      <c r="G192" s="63" t="str">
        <f>IFERROR(IF(Loan_Not_Paid*Values_Entered,Interest,""),"")</f>
        <v/>
      </c>
      <c r="H192" s="63" t="str">
        <f>IFERROR(IF(Loan_Not_Paid*Values_Entered,Ending_Balance,""),"")</f>
        <v/>
      </c>
    </row>
    <row r="193" spans="2:8" x14ac:dyDescent="0.2">
      <c r="B193" s="61" t="str">
        <f>IFERROR(IF(Loan_Not_Paid*Values_Entered,Payment_Number,""),"")</f>
        <v/>
      </c>
      <c r="C193" s="62" t="str">
        <f>IFERROR(IF(Loan_Not_Paid*Values_Entered,Payment_Date,""),"")</f>
        <v/>
      </c>
      <c r="D193" s="63" t="str">
        <f>IFERROR(IF(Loan_Not_Paid*Values_Entered,Beginning_Balance,""),"")</f>
        <v/>
      </c>
      <c r="E193" s="63" t="str">
        <f>IFERROR(IF(Loan_Not_Paid*Values_Entered,Monthly_Payment,""),"")</f>
        <v/>
      </c>
      <c r="F193" s="63" t="str">
        <f>IFERROR(IF(Loan_Not_Paid*Values_Entered,Principal,""),"")</f>
        <v/>
      </c>
      <c r="G193" s="63" t="str">
        <f>IFERROR(IF(Loan_Not_Paid*Values_Entered,Interest,""),"")</f>
        <v/>
      </c>
      <c r="H193" s="63" t="str">
        <f>IFERROR(IF(Loan_Not_Paid*Values_Entered,Ending_Balance,""),"")</f>
        <v/>
      </c>
    </row>
    <row r="194" spans="2:8" x14ac:dyDescent="0.2">
      <c r="B194" s="61" t="str">
        <f>IFERROR(IF(Loan_Not_Paid*Values_Entered,Payment_Number,""),"")</f>
        <v/>
      </c>
      <c r="C194" s="62" t="str">
        <f>IFERROR(IF(Loan_Not_Paid*Values_Entered,Payment_Date,""),"")</f>
        <v/>
      </c>
      <c r="D194" s="63" t="str">
        <f>IFERROR(IF(Loan_Not_Paid*Values_Entered,Beginning_Balance,""),"")</f>
        <v/>
      </c>
      <c r="E194" s="63" t="str">
        <f>IFERROR(IF(Loan_Not_Paid*Values_Entered,Monthly_Payment,""),"")</f>
        <v/>
      </c>
      <c r="F194" s="63" t="str">
        <f>IFERROR(IF(Loan_Not_Paid*Values_Entered,Principal,""),"")</f>
        <v/>
      </c>
      <c r="G194" s="63" t="str">
        <f>IFERROR(IF(Loan_Not_Paid*Values_Entered,Interest,""),"")</f>
        <v/>
      </c>
      <c r="H194" s="63" t="str">
        <f>IFERROR(IF(Loan_Not_Paid*Values_Entered,Ending_Balance,""),"")</f>
        <v/>
      </c>
    </row>
    <row r="195" spans="2:8" x14ac:dyDescent="0.2">
      <c r="B195" s="61" t="str">
        <f>IFERROR(IF(Loan_Not_Paid*Values_Entered,Payment_Number,""),"")</f>
        <v/>
      </c>
      <c r="C195" s="62" t="str">
        <f>IFERROR(IF(Loan_Not_Paid*Values_Entered,Payment_Date,""),"")</f>
        <v/>
      </c>
      <c r="D195" s="63" t="str">
        <f>IFERROR(IF(Loan_Not_Paid*Values_Entered,Beginning_Balance,""),"")</f>
        <v/>
      </c>
      <c r="E195" s="63" t="str">
        <f>IFERROR(IF(Loan_Not_Paid*Values_Entered,Monthly_Payment,""),"")</f>
        <v/>
      </c>
      <c r="F195" s="63" t="str">
        <f>IFERROR(IF(Loan_Not_Paid*Values_Entered,Principal,""),"")</f>
        <v/>
      </c>
      <c r="G195" s="63" t="str">
        <f>IFERROR(IF(Loan_Not_Paid*Values_Entered,Interest,""),"")</f>
        <v/>
      </c>
      <c r="H195" s="63" t="str">
        <f>IFERROR(IF(Loan_Not_Paid*Values_Entered,Ending_Balance,""),"")</f>
        <v/>
      </c>
    </row>
    <row r="196" spans="2:8" x14ac:dyDescent="0.2">
      <c r="B196" s="61" t="str">
        <f>IFERROR(IF(Loan_Not_Paid*Values_Entered,Payment_Number,""),"")</f>
        <v/>
      </c>
      <c r="C196" s="62" t="str">
        <f>IFERROR(IF(Loan_Not_Paid*Values_Entered,Payment_Date,""),"")</f>
        <v/>
      </c>
      <c r="D196" s="63" t="str">
        <f>IFERROR(IF(Loan_Not_Paid*Values_Entered,Beginning_Balance,""),"")</f>
        <v/>
      </c>
      <c r="E196" s="63" t="str">
        <f>IFERROR(IF(Loan_Not_Paid*Values_Entered,Monthly_Payment,""),"")</f>
        <v/>
      </c>
      <c r="F196" s="63" t="str">
        <f>IFERROR(IF(Loan_Not_Paid*Values_Entered,Principal,""),"")</f>
        <v/>
      </c>
      <c r="G196" s="63" t="str">
        <f>IFERROR(IF(Loan_Not_Paid*Values_Entered,Interest,""),"")</f>
        <v/>
      </c>
      <c r="H196" s="63" t="str">
        <f>IFERROR(IF(Loan_Not_Paid*Values_Entered,Ending_Balance,""),"")</f>
        <v/>
      </c>
    </row>
    <row r="197" spans="2:8" x14ac:dyDescent="0.2">
      <c r="B197" s="61" t="str">
        <f>IFERROR(IF(Loan_Not_Paid*Values_Entered,Payment_Number,""),"")</f>
        <v/>
      </c>
      <c r="C197" s="62" t="str">
        <f>IFERROR(IF(Loan_Not_Paid*Values_Entered,Payment_Date,""),"")</f>
        <v/>
      </c>
      <c r="D197" s="63" t="str">
        <f>IFERROR(IF(Loan_Not_Paid*Values_Entered,Beginning_Balance,""),"")</f>
        <v/>
      </c>
      <c r="E197" s="63" t="str">
        <f>IFERROR(IF(Loan_Not_Paid*Values_Entered,Monthly_Payment,""),"")</f>
        <v/>
      </c>
      <c r="F197" s="63" t="str">
        <f>IFERROR(IF(Loan_Not_Paid*Values_Entered,Principal,""),"")</f>
        <v/>
      </c>
      <c r="G197" s="63" t="str">
        <f>IFERROR(IF(Loan_Not_Paid*Values_Entered,Interest,""),"")</f>
        <v/>
      </c>
      <c r="H197" s="63" t="str">
        <f>IFERROR(IF(Loan_Not_Paid*Values_Entered,Ending_Balance,""),"")</f>
        <v/>
      </c>
    </row>
    <row r="198" spans="2:8" x14ac:dyDescent="0.2">
      <c r="B198" s="61" t="str">
        <f>IFERROR(IF(Loan_Not_Paid*Values_Entered,Payment_Number,""),"")</f>
        <v/>
      </c>
      <c r="C198" s="62" t="str">
        <f>IFERROR(IF(Loan_Not_Paid*Values_Entered,Payment_Date,""),"")</f>
        <v/>
      </c>
      <c r="D198" s="63" t="str">
        <f>IFERROR(IF(Loan_Not_Paid*Values_Entered,Beginning_Balance,""),"")</f>
        <v/>
      </c>
      <c r="E198" s="63" t="str">
        <f>IFERROR(IF(Loan_Not_Paid*Values_Entered,Monthly_Payment,""),"")</f>
        <v/>
      </c>
      <c r="F198" s="63" t="str">
        <f>IFERROR(IF(Loan_Not_Paid*Values_Entered,Principal,""),"")</f>
        <v/>
      </c>
      <c r="G198" s="63" t="str">
        <f>IFERROR(IF(Loan_Not_Paid*Values_Entered,Interest,""),"")</f>
        <v/>
      </c>
      <c r="H198" s="63" t="str">
        <f>IFERROR(IF(Loan_Not_Paid*Values_Entered,Ending_Balance,""),"")</f>
        <v/>
      </c>
    </row>
    <row r="199" spans="2:8" x14ac:dyDescent="0.2">
      <c r="B199" s="61" t="str">
        <f>IFERROR(IF(Loan_Not_Paid*Values_Entered,Payment_Number,""),"")</f>
        <v/>
      </c>
      <c r="C199" s="62" t="str">
        <f>IFERROR(IF(Loan_Not_Paid*Values_Entered,Payment_Date,""),"")</f>
        <v/>
      </c>
      <c r="D199" s="63" t="str">
        <f>IFERROR(IF(Loan_Not_Paid*Values_Entered,Beginning_Balance,""),"")</f>
        <v/>
      </c>
      <c r="E199" s="63" t="str">
        <f>IFERROR(IF(Loan_Not_Paid*Values_Entered,Monthly_Payment,""),"")</f>
        <v/>
      </c>
      <c r="F199" s="63" t="str">
        <f>IFERROR(IF(Loan_Not_Paid*Values_Entered,Principal,""),"")</f>
        <v/>
      </c>
      <c r="G199" s="63" t="str">
        <f>IFERROR(IF(Loan_Not_Paid*Values_Entered,Interest,""),"")</f>
        <v/>
      </c>
      <c r="H199" s="63" t="str">
        <f>IFERROR(IF(Loan_Not_Paid*Values_Entered,Ending_Balance,""),"")</f>
        <v/>
      </c>
    </row>
    <row r="200" spans="2:8" x14ac:dyDescent="0.2">
      <c r="B200" s="61" t="str">
        <f>IFERROR(IF(Loan_Not_Paid*Values_Entered,Payment_Number,""),"")</f>
        <v/>
      </c>
      <c r="C200" s="62" t="str">
        <f>IFERROR(IF(Loan_Not_Paid*Values_Entered,Payment_Date,""),"")</f>
        <v/>
      </c>
      <c r="D200" s="63" t="str">
        <f>IFERROR(IF(Loan_Not_Paid*Values_Entered,Beginning_Balance,""),"")</f>
        <v/>
      </c>
      <c r="E200" s="63" t="str">
        <f>IFERROR(IF(Loan_Not_Paid*Values_Entered,Monthly_Payment,""),"")</f>
        <v/>
      </c>
      <c r="F200" s="63" t="str">
        <f>IFERROR(IF(Loan_Not_Paid*Values_Entered,Principal,""),"")</f>
        <v/>
      </c>
      <c r="G200" s="63" t="str">
        <f>IFERROR(IF(Loan_Not_Paid*Values_Entered,Interest,""),"")</f>
        <v/>
      </c>
      <c r="H200" s="63" t="str">
        <f>IFERROR(IF(Loan_Not_Paid*Values_Entered,Ending_Balance,""),"")</f>
        <v/>
      </c>
    </row>
    <row r="201" spans="2:8" x14ac:dyDescent="0.2">
      <c r="B201" s="61" t="str">
        <f>IFERROR(IF(Loan_Not_Paid*Values_Entered,Payment_Number,""),"")</f>
        <v/>
      </c>
      <c r="C201" s="62" t="str">
        <f>IFERROR(IF(Loan_Not_Paid*Values_Entered,Payment_Date,""),"")</f>
        <v/>
      </c>
      <c r="D201" s="63" t="str">
        <f>IFERROR(IF(Loan_Not_Paid*Values_Entered,Beginning_Balance,""),"")</f>
        <v/>
      </c>
      <c r="E201" s="63" t="str">
        <f>IFERROR(IF(Loan_Not_Paid*Values_Entered,Monthly_Payment,""),"")</f>
        <v/>
      </c>
      <c r="F201" s="63" t="str">
        <f>IFERROR(IF(Loan_Not_Paid*Values_Entered,Principal,""),"")</f>
        <v/>
      </c>
      <c r="G201" s="63" t="str">
        <f>IFERROR(IF(Loan_Not_Paid*Values_Entered,Interest,""),"")</f>
        <v/>
      </c>
      <c r="H201" s="63" t="str">
        <f>IFERROR(IF(Loan_Not_Paid*Values_Entered,Ending_Balance,""),"")</f>
        <v/>
      </c>
    </row>
    <row r="202" spans="2:8" x14ac:dyDescent="0.2">
      <c r="B202" s="61" t="str">
        <f>IFERROR(IF(Loan_Not_Paid*Values_Entered,Payment_Number,""),"")</f>
        <v/>
      </c>
      <c r="C202" s="62" t="str">
        <f>IFERROR(IF(Loan_Not_Paid*Values_Entered,Payment_Date,""),"")</f>
        <v/>
      </c>
      <c r="D202" s="63" t="str">
        <f>IFERROR(IF(Loan_Not_Paid*Values_Entered,Beginning_Balance,""),"")</f>
        <v/>
      </c>
      <c r="E202" s="63" t="str">
        <f>IFERROR(IF(Loan_Not_Paid*Values_Entered,Monthly_Payment,""),"")</f>
        <v/>
      </c>
      <c r="F202" s="63" t="str">
        <f>IFERROR(IF(Loan_Not_Paid*Values_Entered,Principal,""),"")</f>
        <v/>
      </c>
      <c r="G202" s="63" t="str">
        <f>IFERROR(IF(Loan_Not_Paid*Values_Entered,Interest,""),"")</f>
        <v/>
      </c>
      <c r="H202" s="63" t="str">
        <f>IFERROR(IF(Loan_Not_Paid*Values_Entered,Ending_Balance,""),"")</f>
        <v/>
      </c>
    </row>
    <row r="203" spans="2:8" x14ac:dyDescent="0.2">
      <c r="B203" s="61" t="str">
        <f>IFERROR(IF(Loan_Not_Paid*Values_Entered,Payment_Number,""),"")</f>
        <v/>
      </c>
      <c r="C203" s="62" t="str">
        <f>IFERROR(IF(Loan_Not_Paid*Values_Entered,Payment_Date,""),"")</f>
        <v/>
      </c>
      <c r="D203" s="63" t="str">
        <f>IFERROR(IF(Loan_Not_Paid*Values_Entered,Beginning_Balance,""),"")</f>
        <v/>
      </c>
      <c r="E203" s="63" t="str">
        <f>IFERROR(IF(Loan_Not_Paid*Values_Entered,Monthly_Payment,""),"")</f>
        <v/>
      </c>
      <c r="F203" s="63" t="str">
        <f>IFERROR(IF(Loan_Not_Paid*Values_Entered,Principal,""),"")</f>
        <v/>
      </c>
      <c r="G203" s="63" t="str">
        <f>IFERROR(IF(Loan_Not_Paid*Values_Entered,Interest,""),"")</f>
        <v/>
      </c>
      <c r="H203" s="63" t="str">
        <f>IFERROR(IF(Loan_Not_Paid*Values_Entered,Ending_Balance,""),"")</f>
        <v/>
      </c>
    </row>
    <row r="204" spans="2:8" x14ac:dyDescent="0.2">
      <c r="B204" s="61" t="str">
        <f>IFERROR(IF(Loan_Not_Paid*Values_Entered,Payment_Number,""),"")</f>
        <v/>
      </c>
      <c r="C204" s="62" t="str">
        <f>IFERROR(IF(Loan_Not_Paid*Values_Entered,Payment_Date,""),"")</f>
        <v/>
      </c>
      <c r="D204" s="63" t="str">
        <f>IFERROR(IF(Loan_Not_Paid*Values_Entered,Beginning_Balance,""),"")</f>
        <v/>
      </c>
      <c r="E204" s="63" t="str">
        <f>IFERROR(IF(Loan_Not_Paid*Values_Entered,Monthly_Payment,""),"")</f>
        <v/>
      </c>
      <c r="F204" s="63" t="str">
        <f>IFERROR(IF(Loan_Not_Paid*Values_Entered,Principal,""),"")</f>
        <v/>
      </c>
      <c r="G204" s="63" t="str">
        <f>IFERROR(IF(Loan_Not_Paid*Values_Entered,Interest,""),"")</f>
        <v/>
      </c>
      <c r="H204" s="63" t="str">
        <f>IFERROR(IF(Loan_Not_Paid*Values_Entered,Ending_Balance,""),"")</f>
        <v/>
      </c>
    </row>
    <row r="205" spans="2:8" x14ac:dyDescent="0.2">
      <c r="B205" s="61" t="str">
        <f>IFERROR(IF(Loan_Not_Paid*Values_Entered,Payment_Number,""),"")</f>
        <v/>
      </c>
      <c r="C205" s="62" t="str">
        <f>IFERROR(IF(Loan_Not_Paid*Values_Entered,Payment_Date,""),"")</f>
        <v/>
      </c>
      <c r="D205" s="63" t="str">
        <f>IFERROR(IF(Loan_Not_Paid*Values_Entered,Beginning_Balance,""),"")</f>
        <v/>
      </c>
      <c r="E205" s="63" t="str">
        <f>IFERROR(IF(Loan_Not_Paid*Values_Entered,Monthly_Payment,""),"")</f>
        <v/>
      </c>
      <c r="F205" s="63" t="str">
        <f>IFERROR(IF(Loan_Not_Paid*Values_Entered,Principal,""),"")</f>
        <v/>
      </c>
      <c r="G205" s="63" t="str">
        <f>IFERROR(IF(Loan_Not_Paid*Values_Entered,Interest,""),"")</f>
        <v/>
      </c>
      <c r="H205" s="63" t="str">
        <f>IFERROR(IF(Loan_Not_Paid*Values_Entered,Ending_Balance,""),"")</f>
        <v/>
      </c>
    </row>
    <row r="206" spans="2:8" x14ac:dyDescent="0.2">
      <c r="B206" s="61" t="str">
        <f>IFERROR(IF(Loan_Not_Paid*Values_Entered,Payment_Number,""),"")</f>
        <v/>
      </c>
      <c r="C206" s="62" t="str">
        <f>IFERROR(IF(Loan_Not_Paid*Values_Entered,Payment_Date,""),"")</f>
        <v/>
      </c>
      <c r="D206" s="63" t="str">
        <f>IFERROR(IF(Loan_Not_Paid*Values_Entered,Beginning_Balance,""),"")</f>
        <v/>
      </c>
      <c r="E206" s="63" t="str">
        <f>IFERROR(IF(Loan_Not_Paid*Values_Entered,Monthly_Payment,""),"")</f>
        <v/>
      </c>
      <c r="F206" s="63" t="str">
        <f>IFERROR(IF(Loan_Not_Paid*Values_Entered,Principal,""),"")</f>
        <v/>
      </c>
      <c r="G206" s="63" t="str">
        <f>IFERROR(IF(Loan_Not_Paid*Values_Entered,Interest,""),"")</f>
        <v/>
      </c>
      <c r="H206" s="63" t="str">
        <f>IFERROR(IF(Loan_Not_Paid*Values_Entered,Ending_Balance,""),"")</f>
        <v/>
      </c>
    </row>
    <row r="207" spans="2:8" x14ac:dyDescent="0.2">
      <c r="B207" s="61" t="str">
        <f>IFERROR(IF(Loan_Not_Paid*Values_Entered,Payment_Number,""),"")</f>
        <v/>
      </c>
      <c r="C207" s="62" t="str">
        <f>IFERROR(IF(Loan_Not_Paid*Values_Entered,Payment_Date,""),"")</f>
        <v/>
      </c>
      <c r="D207" s="63" t="str">
        <f>IFERROR(IF(Loan_Not_Paid*Values_Entered,Beginning_Balance,""),"")</f>
        <v/>
      </c>
      <c r="E207" s="63" t="str">
        <f>IFERROR(IF(Loan_Not_Paid*Values_Entered,Monthly_Payment,""),"")</f>
        <v/>
      </c>
      <c r="F207" s="63" t="str">
        <f>IFERROR(IF(Loan_Not_Paid*Values_Entered,Principal,""),"")</f>
        <v/>
      </c>
      <c r="G207" s="63" t="str">
        <f>IFERROR(IF(Loan_Not_Paid*Values_Entered,Interest,""),"")</f>
        <v/>
      </c>
      <c r="H207" s="63" t="str">
        <f>IFERROR(IF(Loan_Not_Paid*Values_Entered,Ending_Balance,""),"")</f>
        <v/>
      </c>
    </row>
    <row r="208" spans="2:8" x14ac:dyDescent="0.2">
      <c r="B208" s="61" t="str">
        <f>IFERROR(IF(Loan_Not_Paid*Values_Entered,Payment_Number,""),"")</f>
        <v/>
      </c>
      <c r="C208" s="62" t="str">
        <f>IFERROR(IF(Loan_Not_Paid*Values_Entered,Payment_Date,""),"")</f>
        <v/>
      </c>
      <c r="D208" s="63" t="str">
        <f>IFERROR(IF(Loan_Not_Paid*Values_Entered,Beginning_Balance,""),"")</f>
        <v/>
      </c>
      <c r="E208" s="63" t="str">
        <f>IFERROR(IF(Loan_Not_Paid*Values_Entered,Monthly_Payment,""),"")</f>
        <v/>
      </c>
      <c r="F208" s="63" t="str">
        <f>IFERROR(IF(Loan_Not_Paid*Values_Entered,Principal,""),"")</f>
        <v/>
      </c>
      <c r="G208" s="63" t="str">
        <f>IFERROR(IF(Loan_Not_Paid*Values_Entered,Interest,""),"")</f>
        <v/>
      </c>
      <c r="H208" s="63" t="str">
        <f>IFERROR(IF(Loan_Not_Paid*Values_Entered,Ending_Balance,""),"")</f>
        <v/>
      </c>
    </row>
    <row r="209" spans="2:8" x14ac:dyDescent="0.2">
      <c r="B209" s="61" t="str">
        <f>IFERROR(IF(Loan_Not_Paid*Values_Entered,Payment_Number,""),"")</f>
        <v/>
      </c>
      <c r="C209" s="62" t="str">
        <f>IFERROR(IF(Loan_Not_Paid*Values_Entered,Payment_Date,""),"")</f>
        <v/>
      </c>
      <c r="D209" s="63" t="str">
        <f>IFERROR(IF(Loan_Not_Paid*Values_Entered,Beginning_Balance,""),"")</f>
        <v/>
      </c>
      <c r="E209" s="63" t="str">
        <f>IFERROR(IF(Loan_Not_Paid*Values_Entered,Monthly_Payment,""),"")</f>
        <v/>
      </c>
      <c r="F209" s="63" t="str">
        <f>IFERROR(IF(Loan_Not_Paid*Values_Entered,Principal,""),"")</f>
        <v/>
      </c>
      <c r="G209" s="63" t="str">
        <f>IFERROR(IF(Loan_Not_Paid*Values_Entered,Interest,""),"")</f>
        <v/>
      </c>
      <c r="H209" s="63" t="str">
        <f>IFERROR(IF(Loan_Not_Paid*Values_Entered,Ending_Balance,""),"")</f>
        <v/>
      </c>
    </row>
    <row r="210" spans="2:8" x14ac:dyDescent="0.2">
      <c r="B210" s="61" t="str">
        <f>IFERROR(IF(Loan_Not_Paid*Values_Entered,Payment_Number,""),"")</f>
        <v/>
      </c>
      <c r="C210" s="62" t="str">
        <f>IFERROR(IF(Loan_Not_Paid*Values_Entered,Payment_Date,""),"")</f>
        <v/>
      </c>
      <c r="D210" s="63" t="str">
        <f>IFERROR(IF(Loan_Not_Paid*Values_Entered,Beginning_Balance,""),"")</f>
        <v/>
      </c>
      <c r="E210" s="63" t="str">
        <f>IFERROR(IF(Loan_Not_Paid*Values_Entered,Monthly_Payment,""),"")</f>
        <v/>
      </c>
      <c r="F210" s="63" t="str">
        <f>IFERROR(IF(Loan_Not_Paid*Values_Entered,Principal,""),"")</f>
        <v/>
      </c>
      <c r="G210" s="63" t="str">
        <f>IFERROR(IF(Loan_Not_Paid*Values_Entered,Interest,""),"")</f>
        <v/>
      </c>
      <c r="H210" s="63" t="str">
        <f>IFERROR(IF(Loan_Not_Paid*Values_Entered,Ending_Balance,""),"")</f>
        <v/>
      </c>
    </row>
    <row r="211" spans="2:8" x14ac:dyDescent="0.2">
      <c r="B211" s="61" t="str">
        <f>IFERROR(IF(Loan_Not_Paid*Values_Entered,Payment_Number,""),"")</f>
        <v/>
      </c>
      <c r="C211" s="62" t="str">
        <f>IFERROR(IF(Loan_Not_Paid*Values_Entered,Payment_Date,""),"")</f>
        <v/>
      </c>
      <c r="D211" s="63" t="str">
        <f>IFERROR(IF(Loan_Not_Paid*Values_Entered,Beginning_Balance,""),"")</f>
        <v/>
      </c>
      <c r="E211" s="63" t="str">
        <f>IFERROR(IF(Loan_Not_Paid*Values_Entered,Monthly_Payment,""),"")</f>
        <v/>
      </c>
      <c r="F211" s="63" t="str">
        <f>IFERROR(IF(Loan_Not_Paid*Values_Entered,Principal,""),"")</f>
        <v/>
      </c>
      <c r="G211" s="63" t="str">
        <f>IFERROR(IF(Loan_Not_Paid*Values_Entered,Interest,""),"")</f>
        <v/>
      </c>
      <c r="H211" s="63" t="str">
        <f>IFERROR(IF(Loan_Not_Paid*Values_Entered,Ending_Balance,""),"")</f>
        <v/>
      </c>
    </row>
    <row r="212" spans="2:8" x14ac:dyDescent="0.2">
      <c r="B212" s="61" t="str">
        <f>IFERROR(IF(Loan_Not_Paid*Values_Entered,Payment_Number,""),"")</f>
        <v/>
      </c>
      <c r="C212" s="62" t="str">
        <f>IFERROR(IF(Loan_Not_Paid*Values_Entered,Payment_Date,""),"")</f>
        <v/>
      </c>
      <c r="D212" s="63" t="str">
        <f>IFERROR(IF(Loan_Not_Paid*Values_Entered,Beginning_Balance,""),"")</f>
        <v/>
      </c>
      <c r="E212" s="63" t="str">
        <f>IFERROR(IF(Loan_Not_Paid*Values_Entered,Monthly_Payment,""),"")</f>
        <v/>
      </c>
      <c r="F212" s="63" t="str">
        <f>IFERROR(IF(Loan_Not_Paid*Values_Entered,Principal,""),"")</f>
        <v/>
      </c>
      <c r="G212" s="63" t="str">
        <f>IFERROR(IF(Loan_Not_Paid*Values_Entered,Interest,""),"")</f>
        <v/>
      </c>
      <c r="H212" s="63" t="str">
        <f>IFERROR(IF(Loan_Not_Paid*Values_Entered,Ending_Balance,""),"")</f>
        <v/>
      </c>
    </row>
    <row r="213" spans="2:8" x14ac:dyDescent="0.2">
      <c r="B213" s="61" t="str">
        <f>IFERROR(IF(Loan_Not_Paid*Values_Entered,Payment_Number,""),"")</f>
        <v/>
      </c>
      <c r="C213" s="62" t="str">
        <f>IFERROR(IF(Loan_Not_Paid*Values_Entered,Payment_Date,""),"")</f>
        <v/>
      </c>
      <c r="D213" s="63" t="str">
        <f>IFERROR(IF(Loan_Not_Paid*Values_Entered,Beginning_Balance,""),"")</f>
        <v/>
      </c>
      <c r="E213" s="63" t="str">
        <f>IFERROR(IF(Loan_Not_Paid*Values_Entered,Monthly_Payment,""),"")</f>
        <v/>
      </c>
      <c r="F213" s="63" t="str">
        <f>IFERROR(IF(Loan_Not_Paid*Values_Entered,Principal,""),"")</f>
        <v/>
      </c>
      <c r="G213" s="63" t="str">
        <f>IFERROR(IF(Loan_Not_Paid*Values_Entered,Interest,""),"")</f>
        <v/>
      </c>
      <c r="H213" s="63" t="str">
        <f>IFERROR(IF(Loan_Not_Paid*Values_Entered,Ending_Balance,""),"")</f>
        <v/>
      </c>
    </row>
    <row r="214" spans="2:8" x14ac:dyDescent="0.2">
      <c r="B214" s="61" t="str">
        <f>IFERROR(IF(Loan_Not_Paid*Values_Entered,Payment_Number,""),"")</f>
        <v/>
      </c>
      <c r="C214" s="62" t="str">
        <f>IFERROR(IF(Loan_Not_Paid*Values_Entered,Payment_Date,""),"")</f>
        <v/>
      </c>
      <c r="D214" s="63" t="str">
        <f>IFERROR(IF(Loan_Not_Paid*Values_Entered,Beginning_Balance,""),"")</f>
        <v/>
      </c>
      <c r="E214" s="63" t="str">
        <f>IFERROR(IF(Loan_Not_Paid*Values_Entered,Monthly_Payment,""),"")</f>
        <v/>
      </c>
      <c r="F214" s="63" t="str">
        <f>IFERROR(IF(Loan_Not_Paid*Values_Entered,Principal,""),"")</f>
        <v/>
      </c>
      <c r="G214" s="63" t="str">
        <f>IFERROR(IF(Loan_Not_Paid*Values_Entered,Interest,""),"")</f>
        <v/>
      </c>
      <c r="H214" s="63" t="str">
        <f>IFERROR(IF(Loan_Not_Paid*Values_Entered,Ending_Balance,""),"")</f>
        <v/>
      </c>
    </row>
    <row r="215" spans="2:8" x14ac:dyDescent="0.2">
      <c r="B215" s="61" t="str">
        <f>IFERROR(IF(Loan_Not_Paid*Values_Entered,Payment_Number,""),"")</f>
        <v/>
      </c>
      <c r="C215" s="62" t="str">
        <f>IFERROR(IF(Loan_Not_Paid*Values_Entered,Payment_Date,""),"")</f>
        <v/>
      </c>
      <c r="D215" s="63" t="str">
        <f>IFERROR(IF(Loan_Not_Paid*Values_Entered,Beginning_Balance,""),"")</f>
        <v/>
      </c>
      <c r="E215" s="63" t="str">
        <f>IFERROR(IF(Loan_Not_Paid*Values_Entered,Monthly_Payment,""),"")</f>
        <v/>
      </c>
      <c r="F215" s="63" t="str">
        <f>IFERROR(IF(Loan_Not_Paid*Values_Entered,Principal,""),"")</f>
        <v/>
      </c>
      <c r="G215" s="63" t="str">
        <f>IFERROR(IF(Loan_Not_Paid*Values_Entered,Interest,""),"")</f>
        <v/>
      </c>
      <c r="H215" s="63" t="str">
        <f>IFERROR(IF(Loan_Not_Paid*Values_Entered,Ending_Balance,""),"")</f>
        <v/>
      </c>
    </row>
    <row r="216" spans="2:8" x14ac:dyDescent="0.2">
      <c r="B216" s="61" t="str">
        <f>IFERROR(IF(Loan_Not_Paid*Values_Entered,Payment_Number,""),"")</f>
        <v/>
      </c>
      <c r="C216" s="62" t="str">
        <f>IFERROR(IF(Loan_Not_Paid*Values_Entered,Payment_Date,""),"")</f>
        <v/>
      </c>
      <c r="D216" s="63" t="str">
        <f>IFERROR(IF(Loan_Not_Paid*Values_Entered,Beginning_Balance,""),"")</f>
        <v/>
      </c>
      <c r="E216" s="63" t="str">
        <f>IFERROR(IF(Loan_Not_Paid*Values_Entered,Monthly_Payment,""),"")</f>
        <v/>
      </c>
      <c r="F216" s="63" t="str">
        <f>IFERROR(IF(Loan_Not_Paid*Values_Entered,Principal,""),"")</f>
        <v/>
      </c>
      <c r="G216" s="63" t="str">
        <f>IFERROR(IF(Loan_Not_Paid*Values_Entered,Interest,""),"")</f>
        <v/>
      </c>
      <c r="H216" s="63" t="str">
        <f>IFERROR(IF(Loan_Not_Paid*Values_Entered,Ending_Balance,""),"")</f>
        <v/>
      </c>
    </row>
    <row r="217" spans="2:8" x14ac:dyDescent="0.2">
      <c r="B217" s="61" t="str">
        <f>IFERROR(IF(Loan_Not_Paid*Values_Entered,Payment_Number,""),"")</f>
        <v/>
      </c>
      <c r="C217" s="62" t="str">
        <f>IFERROR(IF(Loan_Not_Paid*Values_Entered,Payment_Date,""),"")</f>
        <v/>
      </c>
      <c r="D217" s="63" t="str">
        <f>IFERROR(IF(Loan_Not_Paid*Values_Entered,Beginning_Balance,""),"")</f>
        <v/>
      </c>
      <c r="E217" s="63" t="str">
        <f>IFERROR(IF(Loan_Not_Paid*Values_Entered,Monthly_Payment,""),"")</f>
        <v/>
      </c>
      <c r="F217" s="63" t="str">
        <f>IFERROR(IF(Loan_Not_Paid*Values_Entered,Principal,""),"")</f>
        <v/>
      </c>
      <c r="G217" s="63" t="str">
        <f>IFERROR(IF(Loan_Not_Paid*Values_Entered,Interest,""),"")</f>
        <v/>
      </c>
      <c r="H217" s="63" t="str">
        <f>IFERROR(IF(Loan_Not_Paid*Values_Entered,Ending_Balance,""),"")</f>
        <v/>
      </c>
    </row>
    <row r="218" spans="2:8" x14ac:dyDescent="0.2">
      <c r="B218" s="61" t="str">
        <f>IFERROR(IF(Loan_Not_Paid*Values_Entered,Payment_Number,""),"")</f>
        <v/>
      </c>
      <c r="C218" s="62" t="str">
        <f>IFERROR(IF(Loan_Not_Paid*Values_Entered,Payment_Date,""),"")</f>
        <v/>
      </c>
      <c r="D218" s="63" t="str">
        <f>IFERROR(IF(Loan_Not_Paid*Values_Entered,Beginning_Balance,""),"")</f>
        <v/>
      </c>
      <c r="E218" s="63" t="str">
        <f>IFERROR(IF(Loan_Not_Paid*Values_Entered,Monthly_Payment,""),"")</f>
        <v/>
      </c>
      <c r="F218" s="63" t="str">
        <f>IFERROR(IF(Loan_Not_Paid*Values_Entered,Principal,""),"")</f>
        <v/>
      </c>
      <c r="G218" s="63" t="str">
        <f>IFERROR(IF(Loan_Not_Paid*Values_Entered,Interest,""),"")</f>
        <v/>
      </c>
      <c r="H218" s="63" t="str">
        <f>IFERROR(IF(Loan_Not_Paid*Values_Entered,Ending_Balance,""),"")</f>
        <v/>
      </c>
    </row>
    <row r="219" spans="2:8" x14ac:dyDescent="0.2">
      <c r="B219" s="61" t="str">
        <f>IFERROR(IF(Loan_Not_Paid*Values_Entered,Payment_Number,""),"")</f>
        <v/>
      </c>
      <c r="C219" s="62" t="str">
        <f>IFERROR(IF(Loan_Not_Paid*Values_Entered,Payment_Date,""),"")</f>
        <v/>
      </c>
      <c r="D219" s="63" t="str">
        <f>IFERROR(IF(Loan_Not_Paid*Values_Entered,Beginning_Balance,""),"")</f>
        <v/>
      </c>
      <c r="E219" s="63" t="str">
        <f>IFERROR(IF(Loan_Not_Paid*Values_Entered,Monthly_Payment,""),"")</f>
        <v/>
      </c>
      <c r="F219" s="63" t="str">
        <f>IFERROR(IF(Loan_Not_Paid*Values_Entered,Principal,""),"")</f>
        <v/>
      </c>
      <c r="G219" s="63" t="str">
        <f>IFERROR(IF(Loan_Not_Paid*Values_Entered,Interest,""),"")</f>
        <v/>
      </c>
      <c r="H219" s="63" t="str">
        <f>IFERROR(IF(Loan_Not_Paid*Values_Entered,Ending_Balance,""),"")</f>
        <v/>
      </c>
    </row>
    <row r="220" spans="2:8" x14ac:dyDescent="0.2">
      <c r="B220" s="61" t="str">
        <f>IFERROR(IF(Loan_Not_Paid*Values_Entered,Payment_Number,""),"")</f>
        <v/>
      </c>
      <c r="C220" s="62" t="str">
        <f>IFERROR(IF(Loan_Not_Paid*Values_Entered,Payment_Date,""),"")</f>
        <v/>
      </c>
      <c r="D220" s="63" t="str">
        <f>IFERROR(IF(Loan_Not_Paid*Values_Entered,Beginning_Balance,""),"")</f>
        <v/>
      </c>
      <c r="E220" s="63" t="str">
        <f>IFERROR(IF(Loan_Not_Paid*Values_Entered,Monthly_Payment,""),"")</f>
        <v/>
      </c>
      <c r="F220" s="63" t="str">
        <f>IFERROR(IF(Loan_Not_Paid*Values_Entered,Principal,""),"")</f>
        <v/>
      </c>
      <c r="G220" s="63" t="str">
        <f>IFERROR(IF(Loan_Not_Paid*Values_Entered,Interest,""),"")</f>
        <v/>
      </c>
      <c r="H220" s="63" t="str">
        <f>IFERROR(IF(Loan_Not_Paid*Values_Entered,Ending_Balance,""),"")</f>
        <v/>
      </c>
    </row>
    <row r="221" spans="2:8" x14ac:dyDescent="0.2">
      <c r="B221" s="61" t="str">
        <f>IFERROR(IF(Loan_Not_Paid*Values_Entered,Payment_Number,""),"")</f>
        <v/>
      </c>
      <c r="C221" s="62" t="str">
        <f>IFERROR(IF(Loan_Not_Paid*Values_Entered,Payment_Date,""),"")</f>
        <v/>
      </c>
      <c r="D221" s="63" t="str">
        <f>IFERROR(IF(Loan_Not_Paid*Values_Entered,Beginning_Balance,""),"")</f>
        <v/>
      </c>
      <c r="E221" s="63" t="str">
        <f>IFERROR(IF(Loan_Not_Paid*Values_Entered,Monthly_Payment,""),"")</f>
        <v/>
      </c>
      <c r="F221" s="63" t="str">
        <f>IFERROR(IF(Loan_Not_Paid*Values_Entered,Principal,""),"")</f>
        <v/>
      </c>
      <c r="G221" s="63" t="str">
        <f>IFERROR(IF(Loan_Not_Paid*Values_Entered,Interest,""),"")</f>
        <v/>
      </c>
      <c r="H221" s="63" t="str">
        <f>IFERROR(IF(Loan_Not_Paid*Values_Entered,Ending_Balance,""),"")</f>
        <v/>
      </c>
    </row>
    <row r="222" spans="2:8" x14ac:dyDescent="0.2">
      <c r="B222" s="61" t="str">
        <f>IFERROR(IF(Loan_Not_Paid*Values_Entered,Payment_Number,""),"")</f>
        <v/>
      </c>
      <c r="C222" s="62" t="str">
        <f>IFERROR(IF(Loan_Not_Paid*Values_Entered,Payment_Date,""),"")</f>
        <v/>
      </c>
      <c r="D222" s="63" t="str">
        <f>IFERROR(IF(Loan_Not_Paid*Values_Entered,Beginning_Balance,""),"")</f>
        <v/>
      </c>
      <c r="E222" s="63" t="str">
        <f>IFERROR(IF(Loan_Not_Paid*Values_Entered,Monthly_Payment,""),"")</f>
        <v/>
      </c>
      <c r="F222" s="63" t="str">
        <f>IFERROR(IF(Loan_Not_Paid*Values_Entered,Principal,""),"")</f>
        <v/>
      </c>
      <c r="G222" s="63" t="str">
        <f>IFERROR(IF(Loan_Not_Paid*Values_Entered,Interest,""),"")</f>
        <v/>
      </c>
      <c r="H222" s="63" t="str">
        <f>IFERROR(IF(Loan_Not_Paid*Values_Entered,Ending_Balance,""),"")</f>
        <v/>
      </c>
    </row>
    <row r="223" spans="2:8" x14ac:dyDescent="0.2">
      <c r="B223" s="61" t="str">
        <f>IFERROR(IF(Loan_Not_Paid*Values_Entered,Payment_Number,""),"")</f>
        <v/>
      </c>
      <c r="C223" s="62" t="str">
        <f>IFERROR(IF(Loan_Not_Paid*Values_Entered,Payment_Date,""),"")</f>
        <v/>
      </c>
      <c r="D223" s="63" t="str">
        <f>IFERROR(IF(Loan_Not_Paid*Values_Entered,Beginning_Balance,""),"")</f>
        <v/>
      </c>
      <c r="E223" s="63" t="str">
        <f>IFERROR(IF(Loan_Not_Paid*Values_Entered,Monthly_Payment,""),"")</f>
        <v/>
      </c>
      <c r="F223" s="63" t="str">
        <f>IFERROR(IF(Loan_Not_Paid*Values_Entered,Principal,""),"")</f>
        <v/>
      </c>
      <c r="G223" s="63" t="str">
        <f>IFERROR(IF(Loan_Not_Paid*Values_Entered,Interest,""),"")</f>
        <v/>
      </c>
      <c r="H223" s="63" t="str">
        <f>IFERROR(IF(Loan_Not_Paid*Values_Entered,Ending_Balance,""),"")</f>
        <v/>
      </c>
    </row>
    <row r="224" spans="2:8" x14ac:dyDescent="0.2">
      <c r="B224" s="61" t="str">
        <f>IFERROR(IF(Loan_Not_Paid*Values_Entered,Payment_Number,""),"")</f>
        <v/>
      </c>
      <c r="C224" s="62" t="str">
        <f>IFERROR(IF(Loan_Not_Paid*Values_Entered,Payment_Date,""),"")</f>
        <v/>
      </c>
      <c r="D224" s="63" t="str">
        <f>IFERROR(IF(Loan_Not_Paid*Values_Entered,Beginning_Balance,""),"")</f>
        <v/>
      </c>
      <c r="E224" s="63" t="str">
        <f>IFERROR(IF(Loan_Not_Paid*Values_Entered,Monthly_Payment,""),"")</f>
        <v/>
      </c>
      <c r="F224" s="63" t="str">
        <f>IFERROR(IF(Loan_Not_Paid*Values_Entered,Principal,""),"")</f>
        <v/>
      </c>
      <c r="G224" s="63" t="str">
        <f>IFERROR(IF(Loan_Not_Paid*Values_Entered,Interest,""),"")</f>
        <v/>
      </c>
      <c r="H224" s="63" t="str">
        <f>IFERROR(IF(Loan_Not_Paid*Values_Entered,Ending_Balance,""),"")</f>
        <v/>
      </c>
    </row>
    <row r="225" spans="2:8" x14ac:dyDescent="0.2">
      <c r="B225" s="61" t="str">
        <f>IFERROR(IF(Loan_Not_Paid*Values_Entered,Payment_Number,""),"")</f>
        <v/>
      </c>
      <c r="C225" s="62" t="str">
        <f>IFERROR(IF(Loan_Not_Paid*Values_Entered,Payment_Date,""),"")</f>
        <v/>
      </c>
      <c r="D225" s="63" t="str">
        <f>IFERROR(IF(Loan_Not_Paid*Values_Entered,Beginning_Balance,""),"")</f>
        <v/>
      </c>
      <c r="E225" s="63" t="str">
        <f>IFERROR(IF(Loan_Not_Paid*Values_Entered,Monthly_Payment,""),"")</f>
        <v/>
      </c>
      <c r="F225" s="63" t="str">
        <f>IFERROR(IF(Loan_Not_Paid*Values_Entered,Principal,""),"")</f>
        <v/>
      </c>
      <c r="G225" s="63" t="str">
        <f>IFERROR(IF(Loan_Not_Paid*Values_Entered,Interest,""),"")</f>
        <v/>
      </c>
      <c r="H225" s="63" t="str">
        <f>IFERROR(IF(Loan_Not_Paid*Values_Entered,Ending_Balance,""),"")</f>
        <v/>
      </c>
    </row>
    <row r="226" spans="2:8" x14ac:dyDescent="0.2">
      <c r="B226" s="61" t="str">
        <f>IFERROR(IF(Loan_Not_Paid*Values_Entered,Payment_Number,""),"")</f>
        <v/>
      </c>
      <c r="C226" s="62" t="str">
        <f>IFERROR(IF(Loan_Not_Paid*Values_Entered,Payment_Date,""),"")</f>
        <v/>
      </c>
      <c r="D226" s="63" t="str">
        <f>IFERROR(IF(Loan_Not_Paid*Values_Entered,Beginning_Balance,""),"")</f>
        <v/>
      </c>
      <c r="E226" s="63" t="str">
        <f>IFERROR(IF(Loan_Not_Paid*Values_Entered,Monthly_Payment,""),"")</f>
        <v/>
      </c>
      <c r="F226" s="63" t="str">
        <f>IFERROR(IF(Loan_Not_Paid*Values_Entered,Principal,""),"")</f>
        <v/>
      </c>
      <c r="G226" s="63" t="str">
        <f>IFERROR(IF(Loan_Not_Paid*Values_Entered,Interest,""),"")</f>
        <v/>
      </c>
      <c r="H226" s="63" t="str">
        <f>IFERROR(IF(Loan_Not_Paid*Values_Entered,Ending_Balance,""),"")</f>
        <v/>
      </c>
    </row>
    <row r="227" spans="2:8" x14ac:dyDescent="0.2">
      <c r="B227" s="61" t="str">
        <f>IFERROR(IF(Loan_Not_Paid*Values_Entered,Payment_Number,""),"")</f>
        <v/>
      </c>
      <c r="C227" s="62" t="str">
        <f>IFERROR(IF(Loan_Not_Paid*Values_Entered,Payment_Date,""),"")</f>
        <v/>
      </c>
      <c r="D227" s="63" t="str">
        <f>IFERROR(IF(Loan_Not_Paid*Values_Entered,Beginning_Balance,""),"")</f>
        <v/>
      </c>
      <c r="E227" s="63" t="str">
        <f>IFERROR(IF(Loan_Not_Paid*Values_Entered,Monthly_Payment,""),"")</f>
        <v/>
      </c>
      <c r="F227" s="63" t="str">
        <f>IFERROR(IF(Loan_Not_Paid*Values_Entered,Principal,""),"")</f>
        <v/>
      </c>
      <c r="G227" s="63" t="str">
        <f>IFERROR(IF(Loan_Not_Paid*Values_Entered,Interest,""),"")</f>
        <v/>
      </c>
      <c r="H227" s="63" t="str">
        <f>IFERROR(IF(Loan_Not_Paid*Values_Entered,Ending_Balance,""),"")</f>
        <v/>
      </c>
    </row>
    <row r="228" spans="2:8" x14ac:dyDescent="0.2">
      <c r="B228" s="61" t="str">
        <f>IFERROR(IF(Loan_Not_Paid*Values_Entered,Payment_Number,""),"")</f>
        <v/>
      </c>
      <c r="C228" s="62" t="str">
        <f>IFERROR(IF(Loan_Not_Paid*Values_Entered,Payment_Date,""),"")</f>
        <v/>
      </c>
      <c r="D228" s="63" t="str">
        <f>IFERROR(IF(Loan_Not_Paid*Values_Entered,Beginning_Balance,""),"")</f>
        <v/>
      </c>
      <c r="E228" s="63" t="str">
        <f>IFERROR(IF(Loan_Not_Paid*Values_Entered,Monthly_Payment,""),"")</f>
        <v/>
      </c>
      <c r="F228" s="63" t="str">
        <f>IFERROR(IF(Loan_Not_Paid*Values_Entered,Principal,""),"")</f>
        <v/>
      </c>
      <c r="G228" s="63" t="str">
        <f>IFERROR(IF(Loan_Not_Paid*Values_Entered,Interest,""),"")</f>
        <v/>
      </c>
      <c r="H228" s="63" t="str">
        <f>IFERROR(IF(Loan_Not_Paid*Values_Entered,Ending_Balance,""),"")</f>
        <v/>
      </c>
    </row>
    <row r="229" spans="2:8" x14ac:dyDescent="0.2">
      <c r="B229" s="61" t="str">
        <f>IFERROR(IF(Loan_Not_Paid*Values_Entered,Payment_Number,""),"")</f>
        <v/>
      </c>
      <c r="C229" s="62" t="str">
        <f>IFERROR(IF(Loan_Not_Paid*Values_Entered,Payment_Date,""),"")</f>
        <v/>
      </c>
      <c r="D229" s="63" t="str">
        <f>IFERROR(IF(Loan_Not_Paid*Values_Entered,Beginning_Balance,""),"")</f>
        <v/>
      </c>
      <c r="E229" s="63" t="str">
        <f>IFERROR(IF(Loan_Not_Paid*Values_Entered,Monthly_Payment,""),"")</f>
        <v/>
      </c>
      <c r="F229" s="63" t="str">
        <f>IFERROR(IF(Loan_Not_Paid*Values_Entered,Principal,""),"")</f>
        <v/>
      </c>
      <c r="G229" s="63" t="str">
        <f>IFERROR(IF(Loan_Not_Paid*Values_Entered,Interest,""),"")</f>
        <v/>
      </c>
      <c r="H229" s="63" t="str">
        <f>IFERROR(IF(Loan_Not_Paid*Values_Entered,Ending_Balance,""),"")</f>
        <v/>
      </c>
    </row>
    <row r="230" spans="2:8" x14ac:dyDescent="0.2">
      <c r="B230" s="61" t="str">
        <f>IFERROR(IF(Loan_Not_Paid*Values_Entered,Payment_Number,""),"")</f>
        <v/>
      </c>
      <c r="C230" s="62" t="str">
        <f>IFERROR(IF(Loan_Not_Paid*Values_Entered,Payment_Date,""),"")</f>
        <v/>
      </c>
      <c r="D230" s="63" t="str">
        <f>IFERROR(IF(Loan_Not_Paid*Values_Entered,Beginning_Balance,""),"")</f>
        <v/>
      </c>
      <c r="E230" s="63" t="str">
        <f>IFERROR(IF(Loan_Not_Paid*Values_Entered,Monthly_Payment,""),"")</f>
        <v/>
      </c>
      <c r="F230" s="63" t="str">
        <f>IFERROR(IF(Loan_Not_Paid*Values_Entered,Principal,""),"")</f>
        <v/>
      </c>
      <c r="G230" s="63" t="str">
        <f>IFERROR(IF(Loan_Not_Paid*Values_Entered,Interest,""),"")</f>
        <v/>
      </c>
      <c r="H230" s="63" t="str">
        <f>IFERROR(IF(Loan_Not_Paid*Values_Entered,Ending_Balance,""),"")</f>
        <v/>
      </c>
    </row>
    <row r="231" spans="2:8" x14ac:dyDescent="0.2">
      <c r="B231" s="61" t="str">
        <f>IFERROR(IF(Loan_Not_Paid*Values_Entered,Payment_Number,""),"")</f>
        <v/>
      </c>
      <c r="C231" s="62" t="str">
        <f>IFERROR(IF(Loan_Not_Paid*Values_Entered,Payment_Date,""),"")</f>
        <v/>
      </c>
      <c r="D231" s="63" t="str">
        <f>IFERROR(IF(Loan_Not_Paid*Values_Entered,Beginning_Balance,""),"")</f>
        <v/>
      </c>
      <c r="E231" s="63" t="str">
        <f>IFERROR(IF(Loan_Not_Paid*Values_Entered,Monthly_Payment,""),"")</f>
        <v/>
      </c>
      <c r="F231" s="63" t="str">
        <f>IFERROR(IF(Loan_Not_Paid*Values_Entered,Principal,""),"")</f>
        <v/>
      </c>
      <c r="G231" s="63" t="str">
        <f>IFERROR(IF(Loan_Not_Paid*Values_Entered,Interest,""),"")</f>
        <v/>
      </c>
      <c r="H231" s="63" t="str">
        <f>IFERROR(IF(Loan_Not_Paid*Values_Entered,Ending_Balance,""),"")</f>
        <v/>
      </c>
    </row>
    <row r="232" spans="2:8" x14ac:dyDescent="0.2">
      <c r="B232" s="61" t="str">
        <f>IFERROR(IF(Loan_Not_Paid*Values_Entered,Payment_Number,""),"")</f>
        <v/>
      </c>
      <c r="C232" s="62" t="str">
        <f>IFERROR(IF(Loan_Not_Paid*Values_Entered,Payment_Date,""),"")</f>
        <v/>
      </c>
      <c r="D232" s="63" t="str">
        <f>IFERROR(IF(Loan_Not_Paid*Values_Entered,Beginning_Balance,""),"")</f>
        <v/>
      </c>
      <c r="E232" s="63" t="str">
        <f>IFERROR(IF(Loan_Not_Paid*Values_Entered,Monthly_Payment,""),"")</f>
        <v/>
      </c>
      <c r="F232" s="63" t="str">
        <f>IFERROR(IF(Loan_Not_Paid*Values_Entered,Principal,""),"")</f>
        <v/>
      </c>
      <c r="G232" s="63" t="str">
        <f>IFERROR(IF(Loan_Not_Paid*Values_Entered,Interest,""),"")</f>
        <v/>
      </c>
      <c r="H232" s="63" t="str">
        <f>IFERROR(IF(Loan_Not_Paid*Values_Entered,Ending_Balance,""),"")</f>
        <v/>
      </c>
    </row>
    <row r="233" spans="2:8" x14ac:dyDescent="0.2">
      <c r="B233" s="61" t="str">
        <f>IFERROR(IF(Loan_Not_Paid*Values_Entered,Payment_Number,""),"")</f>
        <v/>
      </c>
      <c r="C233" s="62" t="str">
        <f>IFERROR(IF(Loan_Not_Paid*Values_Entered,Payment_Date,""),"")</f>
        <v/>
      </c>
      <c r="D233" s="63" t="str">
        <f>IFERROR(IF(Loan_Not_Paid*Values_Entered,Beginning_Balance,""),"")</f>
        <v/>
      </c>
      <c r="E233" s="63" t="str">
        <f>IFERROR(IF(Loan_Not_Paid*Values_Entered,Monthly_Payment,""),"")</f>
        <v/>
      </c>
      <c r="F233" s="63" t="str">
        <f>IFERROR(IF(Loan_Not_Paid*Values_Entered,Principal,""),"")</f>
        <v/>
      </c>
      <c r="G233" s="63" t="str">
        <f>IFERROR(IF(Loan_Not_Paid*Values_Entered,Interest,""),"")</f>
        <v/>
      </c>
      <c r="H233" s="63" t="str">
        <f>IFERROR(IF(Loan_Not_Paid*Values_Entered,Ending_Balance,""),"")</f>
        <v/>
      </c>
    </row>
    <row r="234" spans="2:8" x14ac:dyDescent="0.2">
      <c r="B234" s="61" t="str">
        <f>IFERROR(IF(Loan_Not_Paid*Values_Entered,Payment_Number,""),"")</f>
        <v/>
      </c>
      <c r="C234" s="62" t="str">
        <f>IFERROR(IF(Loan_Not_Paid*Values_Entered,Payment_Date,""),"")</f>
        <v/>
      </c>
      <c r="D234" s="63" t="str">
        <f>IFERROR(IF(Loan_Not_Paid*Values_Entered,Beginning_Balance,""),"")</f>
        <v/>
      </c>
      <c r="E234" s="63" t="str">
        <f>IFERROR(IF(Loan_Not_Paid*Values_Entered,Monthly_Payment,""),"")</f>
        <v/>
      </c>
      <c r="F234" s="63" t="str">
        <f>IFERROR(IF(Loan_Not_Paid*Values_Entered,Principal,""),"")</f>
        <v/>
      </c>
      <c r="G234" s="63" t="str">
        <f>IFERROR(IF(Loan_Not_Paid*Values_Entered,Interest,""),"")</f>
        <v/>
      </c>
      <c r="H234" s="63" t="str">
        <f>IFERROR(IF(Loan_Not_Paid*Values_Entered,Ending_Balance,""),"")</f>
        <v/>
      </c>
    </row>
    <row r="235" spans="2:8" x14ac:dyDescent="0.2">
      <c r="B235" s="61" t="str">
        <f>IFERROR(IF(Loan_Not_Paid*Values_Entered,Payment_Number,""),"")</f>
        <v/>
      </c>
      <c r="C235" s="62" t="str">
        <f>IFERROR(IF(Loan_Not_Paid*Values_Entered,Payment_Date,""),"")</f>
        <v/>
      </c>
      <c r="D235" s="63" t="str">
        <f>IFERROR(IF(Loan_Not_Paid*Values_Entered,Beginning_Balance,""),"")</f>
        <v/>
      </c>
      <c r="E235" s="63" t="str">
        <f>IFERROR(IF(Loan_Not_Paid*Values_Entered,Monthly_Payment,""),"")</f>
        <v/>
      </c>
      <c r="F235" s="63" t="str">
        <f>IFERROR(IF(Loan_Not_Paid*Values_Entered,Principal,""),"")</f>
        <v/>
      </c>
      <c r="G235" s="63" t="str">
        <f>IFERROR(IF(Loan_Not_Paid*Values_Entered,Interest,""),"")</f>
        <v/>
      </c>
      <c r="H235" s="63" t="str">
        <f>IFERROR(IF(Loan_Not_Paid*Values_Entered,Ending_Balance,""),"")</f>
        <v/>
      </c>
    </row>
    <row r="236" spans="2:8" x14ac:dyDescent="0.2">
      <c r="B236" s="61" t="str">
        <f>IFERROR(IF(Loan_Not_Paid*Values_Entered,Payment_Number,""),"")</f>
        <v/>
      </c>
      <c r="C236" s="62" t="str">
        <f>IFERROR(IF(Loan_Not_Paid*Values_Entered,Payment_Date,""),"")</f>
        <v/>
      </c>
      <c r="D236" s="63" t="str">
        <f>IFERROR(IF(Loan_Not_Paid*Values_Entered,Beginning_Balance,""),"")</f>
        <v/>
      </c>
      <c r="E236" s="63" t="str">
        <f>IFERROR(IF(Loan_Not_Paid*Values_Entered,Monthly_Payment,""),"")</f>
        <v/>
      </c>
      <c r="F236" s="63" t="str">
        <f>IFERROR(IF(Loan_Not_Paid*Values_Entered,Principal,""),"")</f>
        <v/>
      </c>
      <c r="G236" s="63" t="str">
        <f>IFERROR(IF(Loan_Not_Paid*Values_Entered,Interest,""),"")</f>
        <v/>
      </c>
      <c r="H236" s="63" t="str">
        <f>IFERROR(IF(Loan_Not_Paid*Values_Entered,Ending_Balance,""),"")</f>
        <v/>
      </c>
    </row>
    <row r="237" spans="2:8" x14ac:dyDescent="0.2">
      <c r="B237" s="61" t="str">
        <f>IFERROR(IF(Loan_Not_Paid*Values_Entered,Payment_Number,""),"")</f>
        <v/>
      </c>
      <c r="C237" s="62" t="str">
        <f>IFERROR(IF(Loan_Not_Paid*Values_Entered,Payment_Date,""),"")</f>
        <v/>
      </c>
      <c r="D237" s="63" t="str">
        <f>IFERROR(IF(Loan_Not_Paid*Values_Entered,Beginning_Balance,""),"")</f>
        <v/>
      </c>
      <c r="E237" s="63" t="str">
        <f>IFERROR(IF(Loan_Not_Paid*Values_Entered,Monthly_Payment,""),"")</f>
        <v/>
      </c>
      <c r="F237" s="63" t="str">
        <f>IFERROR(IF(Loan_Not_Paid*Values_Entered,Principal,""),"")</f>
        <v/>
      </c>
      <c r="G237" s="63" t="str">
        <f>IFERROR(IF(Loan_Not_Paid*Values_Entered,Interest,""),"")</f>
        <v/>
      </c>
      <c r="H237" s="63" t="str">
        <f>IFERROR(IF(Loan_Not_Paid*Values_Entered,Ending_Balance,""),"")</f>
        <v/>
      </c>
    </row>
    <row r="238" spans="2:8" x14ac:dyDescent="0.2">
      <c r="B238" s="61" t="str">
        <f>IFERROR(IF(Loan_Not_Paid*Values_Entered,Payment_Number,""),"")</f>
        <v/>
      </c>
      <c r="C238" s="62" t="str">
        <f>IFERROR(IF(Loan_Not_Paid*Values_Entered,Payment_Date,""),"")</f>
        <v/>
      </c>
      <c r="D238" s="63" t="str">
        <f>IFERROR(IF(Loan_Not_Paid*Values_Entered,Beginning_Balance,""),"")</f>
        <v/>
      </c>
      <c r="E238" s="63" t="str">
        <f>IFERROR(IF(Loan_Not_Paid*Values_Entered,Monthly_Payment,""),"")</f>
        <v/>
      </c>
      <c r="F238" s="63" t="str">
        <f>IFERROR(IF(Loan_Not_Paid*Values_Entered,Principal,""),"")</f>
        <v/>
      </c>
      <c r="G238" s="63" t="str">
        <f>IFERROR(IF(Loan_Not_Paid*Values_Entered,Interest,""),"")</f>
        <v/>
      </c>
      <c r="H238" s="63" t="str">
        <f>IFERROR(IF(Loan_Not_Paid*Values_Entered,Ending_Balance,""),"")</f>
        <v/>
      </c>
    </row>
    <row r="239" spans="2:8" x14ac:dyDescent="0.2">
      <c r="B239" s="61" t="str">
        <f>IFERROR(IF(Loan_Not_Paid*Values_Entered,Payment_Number,""),"")</f>
        <v/>
      </c>
      <c r="C239" s="62" t="str">
        <f>IFERROR(IF(Loan_Not_Paid*Values_Entered,Payment_Date,""),"")</f>
        <v/>
      </c>
      <c r="D239" s="63" t="str">
        <f>IFERROR(IF(Loan_Not_Paid*Values_Entered,Beginning_Balance,""),"")</f>
        <v/>
      </c>
      <c r="E239" s="63" t="str">
        <f>IFERROR(IF(Loan_Not_Paid*Values_Entered,Monthly_Payment,""),"")</f>
        <v/>
      </c>
      <c r="F239" s="63" t="str">
        <f>IFERROR(IF(Loan_Not_Paid*Values_Entered,Principal,""),"")</f>
        <v/>
      </c>
      <c r="G239" s="63" t="str">
        <f>IFERROR(IF(Loan_Not_Paid*Values_Entered,Interest,""),"")</f>
        <v/>
      </c>
      <c r="H239" s="63" t="str">
        <f>IFERROR(IF(Loan_Not_Paid*Values_Entered,Ending_Balance,""),"")</f>
        <v/>
      </c>
    </row>
    <row r="240" spans="2:8" x14ac:dyDescent="0.2">
      <c r="B240" s="61" t="str">
        <f>IFERROR(IF(Loan_Not_Paid*Values_Entered,Payment_Number,""),"")</f>
        <v/>
      </c>
      <c r="C240" s="62" t="str">
        <f>IFERROR(IF(Loan_Not_Paid*Values_Entered,Payment_Date,""),"")</f>
        <v/>
      </c>
      <c r="D240" s="63" t="str">
        <f>IFERROR(IF(Loan_Not_Paid*Values_Entered,Beginning_Balance,""),"")</f>
        <v/>
      </c>
      <c r="E240" s="63" t="str">
        <f>IFERROR(IF(Loan_Not_Paid*Values_Entered,Monthly_Payment,""),"")</f>
        <v/>
      </c>
      <c r="F240" s="63" t="str">
        <f>IFERROR(IF(Loan_Not_Paid*Values_Entered,Principal,""),"")</f>
        <v/>
      </c>
      <c r="G240" s="63" t="str">
        <f>IFERROR(IF(Loan_Not_Paid*Values_Entered,Interest,""),"")</f>
        <v/>
      </c>
      <c r="H240" s="63" t="str">
        <f>IFERROR(IF(Loan_Not_Paid*Values_Entered,Ending_Balance,""),"")</f>
        <v/>
      </c>
    </row>
    <row r="241" spans="2:8" x14ac:dyDescent="0.2">
      <c r="B241" s="61" t="str">
        <f>IFERROR(IF(Loan_Not_Paid*Values_Entered,Payment_Number,""),"")</f>
        <v/>
      </c>
      <c r="C241" s="62" t="str">
        <f>IFERROR(IF(Loan_Not_Paid*Values_Entered,Payment_Date,""),"")</f>
        <v/>
      </c>
      <c r="D241" s="63" t="str">
        <f>IFERROR(IF(Loan_Not_Paid*Values_Entered,Beginning_Balance,""),"")</f>
        <v/>
      </c>
      <c r="E241" s="63" t="str">
        <f>IFERROR(IF(Loan_Not_Paid*Values_Entered,Monthly_Payment,""),"")</f>
        <v/>
      </c>
      <c r="F241" s="63" t="str">
        <f>IFERROR(IF(Loan_Not_Paid*Values_Entered,Principal,""),"")</f>
        <v/>
      </c>
      <c r="G241" s="63" t="str">
        <f>IFERROR(IF(Loan_Not_Paid*Values_Entered,Interest,""),"")</f>
        <v/>
      </c>
      <c r="H241" s="63" t="str">
        <f>IFERROR(IF(Loan_Not_Paid*Values_Entered,Ending_Balance,""),"")</f>
        <v/>
      </c>
    </row>
    <row r="242" spans="2:8" x14ac:dyDescent="0.2">
      <c r="B242" s="61" t="str">
        <f>IFERROR(IF(Loan_Not_Paid*Values_Entered,Payment_Number,""),"")</f>
        <v/>
      </c>
      <c r="C242" s="62" t="str">
        <f>IFERROR(IF(Loan_Not_Paid*Values_Entered,Payment_Date,""),"")</f>
        <v/>
      </c>
      <c r="D242" s="63" t="str">
        <f>IFERROR(IF(Loan_Not_Paid*Values_Entered,Beginning_Balance,""),"")</f>
        <v/>
      </c>
      <c r="E242" s="63" t="str">
        <f>IFERROR(IF(Loan_Not_Paid*Values_Entered,Monthly_Payment,""),"")</f>
        <v/>
      </c>
      <c r="F242" s="63" t="str">
        <f>IFERROR(IF(Loan_Not_Paid*Values_Entered,Principal,""),"")</f>
        <v/>
      </c>
      <c r="G242" s="63" t="str">
        <f>IFERROR(IF(Loan_Not_Paid*Values_Entered,Interest,""),"")</f>
        <v/>
      </c>
      <c r="H242" s="63" t="str">
        <f>IFERROR(IF(Loan_Not_Paid*Values_Entered,Ending_Balance,""),"")</f>
        <v/>
      </c>
    </row>
    <row r="243" spans="2:8" x14ac:dyDescent="0.2">
      <c r="B243" s="61" t="str">
        <f>IFERROR(IF(Loan_Not_Paid*Values_Entered,Payment_Number,""),"")</f>
        <v/>
      </c>
      <c r="C243" s="62" t="str">
        <f>IFERROR(IF(Loan_Not_Paid*Values_Entered,Payment_Date,""),"")</f>
        <v/>
      </c>
      <c r="D243" s="63" t="str">
        <f>IFERROR(IF(Loan_Not_Paid*Values_Entered,Beginning_Balance,""),"")</f>
        <v/>
      </c>
      <c r="E243" s="63" t="str">
        <f>IFERROR(IF(Loan_Not_Paid*Values_Entered,Monthly_Payment,""),"")</f>
        <v/>
      </c>
      <c r="F243" s="63" t="str">
        <f>IFERROR(IF(Loan_Not_Paid*Values_Entered,Principal,""),"")</f>
        <v/>
      </c>
      <c r="G243" s="63" t="str">
        <f>IFERROR(IF(Loan_Not_Paid*Values_Entered,Interest,""),"")</f>
        <v/>
      </c>
      <c r="H243" s="63" t="str">
        <f>IFERROR(IF(Loan_Not_Paid*Values_Entered,Ending_Balance,""),"")</f>
        <v/>
      </c>
    </row>
    <row r="244" spans="2:8" x14ac:dyDescent="0.2">
      <c r="B244" s="61" t="str">
        <f>IFERROR(IF(Loan_Not_Paid*Values_Entered,Payment_Number,""),"")</f>
        <v/>
      </c>
      <c r="C244" s="62" t="str">
        <f>IFERROR(IF(Loan_Not_Paid*Values_Entered,Payment_Date,""),"")</f>
        <v/>
      </c>
      <c r="D244" s="63" t="str">
        <f>IFERROR(IF(Loan_Not_Paid*Values_Entered,Beginning_Balance,""),"")</f>
        <v/>
      </c>
      <c r="E244" s="63" t="str">
        <f>IFERROR(IF(Loan_Not_Paid*Values_Entered,Monthly_Payment,""),"")</f>
        <v/>
      </c>
      <c r="F244" s="63" t="str">
        <f>IFERROR(IF(Loan_Not_Paid*Values_Entered,Principal,""),"")</f>
        <v/>
      </c>
      <c r="G244" s="63" t="str">
        <f>IFERROR(IF(Loan_Not_Paid*Values_Entered,Interest,""),"")</f>
        <v/>
      </c>
      <c r="H244" s="63" t="str">
        <f>IFERROR(IF(Loan_Not_Paid*Values_Entered,Ending_Balance,""),"")</f>
        <v/>
      </c>
    </row>
    <row r="245" spans="2:8" x14ac:dyDescent="0.2">
      <c r="B245" s="61" t="str">
        <f>IFERROR(IF(Loan_Not_Paid*Values_Entered,Payment_Number,""),"")</f>
        <v/>
      </c>
      <c r="C245" s="62" t="str">
        <f>IFERROR(IF(Loan_Not_Paid*Values_Entered,Payment_Date,""),"")</f>
        <v/>
      </c>
      <c r="D245" s="63" t="str">
        <f>IFERROR(IF(Loan_Not_Paid*Values_Entered,Beginning_Balance,""),"")</f>
        <v/>
      </c>
      <c r="E245" s="63" t="str">
        <f>IFERROR(IF(Loan_Not_Paid*Values_Entered,Monthly_Payment,""),"")</f>
        <v/>
      </c>
      <c r="F245" s="63" t="str">
        <f>IFERROR(IF(Loan_Not_Paid*Values_Entered,Principal,""),"")</f>
        <v/>
      </c>
      <c r="G245" s="63" t="str">
        <f>IFERROR(IF(Loan_Not_Paid*Values_Entered,Interest,""),"")</f>
        <v/>
      </c>
      <c r="H245" s="63" t="str">
        <f>IFERROR(IF(Loan_Not_Paid*Values_Entered,Ending_Balance,""),"")</f>
        <v/>
      </c>
    </row>
    <row r="246" spans="2:8" x14ac:dyDescent="0.2">
      <c r="B246" s="61" t="str">
        <f>IFERROR(IF(Loan_Not_Paid*Values_Entered,Payment_Number,""),"")</f>
        <v/>
      </c>
      <c r="C246" s="62" t="str">
        <f>IFERROR(IF(Loan_Not_Paid*Values_Entered,Payment_Date,""),"")</f>
        <v/>
      </c>
      <c r="D246" s="63" t="str">
        <f>IFERROR(IF(Loan_Not_Paid*Values_Entered,Beginning_Balance,""),"")</f>
        <v/>
      </c>
      <c r="E246" s="63" t="str">
        <f>IFERROR(IF(Loan_Not_Paid*Values_Entered,Monthly_Payment,""),"")</f>
        <v/>
      </c>
      <c r="F246" s="63" t="str">
        <f>IFERROR(IF(Loan_Not_Paid*Values_Entered,Principal,""),"")</f>
        <v/>
      </c>
      <c r="G246" s="63" t="str">
        <f>IFERROR(IF(Loan_Not_Paid*Values_Entered,Interest,""),"")</f>
        <v/>
      </c>
      <c r="H246" s="63" t="str">
        <f>IFERROR(IF(Loan_Not_Paid*Values_Entered,Ending_Balance,""),"")</f>
        <v/>
      </c>
    </row>
    <row r="247" spans="2:8" x14ac:dyDescent="0.2">
      <c r="B247" s="61" t="str">
        <f>IFERROR(IF(Loan_Not_Paid*Values_Entered,Payment_Number,""),"")</f>
        <v/>
      </c>
      <c r="C247" s="62" t="str">
        <f>IFERROR(IF(Loan_Not_Paid*Values_Entered,Payment_Date,""),"")</f>
        <v/>
      </c>
      <c r="D247" s="63" t="str">
        <f>IFERROR(IF(Loan_Not_Paid*Values_Entered,Beginning_Balance,""),"")</f>
        <v/>
      </c>
      <c r="E247" s="63" t="str">
        <f>IFERROR(IF(Loan_Not_Paid*Values_Entered,Monthly_Payment,""),"")</f>
        <v/>
      </c>
      <c r="F247" s="63" t="str">
        <f>IFERROR(IF(Loan_Not_Paid*Values_Entered,Principal,""),"")</f>
        <v/>
      </c>
      <c r="G247" s="63" t="str">
        <f>IFERROR(IF(Loan_Not_Paid*Values_Entered,Interest,""),"")</f>
        <v/>
      </c>
      <c r="H247" s="63" t="str">
        <f>IFERROR(IF(Loan_Not_Paid*Values_Entered,Ending_Balance,""),"")</f>
        <v/>
      </c>
    </row>
    <row r="248" spans="2:8" x14ac:dyDescent="0.2">
      <c r="B248" s="61" t="str">
        <f>IFERROR(IF(Loan_Not_Paid*Values_Entered,Payment_Number,""),"")</f>
        <v/>
      </c>
      <c r="C248" s="62" t="str">
        <f>IFERROR(IF(Loan_Not_Paid*Values_Entered,Payment_Date,""),"")</f>
        <v/>
      </c>
      <c r="D248" s="63" t="str">
        <f>IFERROR(IF(Loan_Not_Paid*Values_Entered,Beginning_Balance,""),"")</f>
        <v/>
      </c>
      <c r="E248" s="63" t="str">
        <f>IFERROR(IF(Loan_Not_Paid*Values_Entered,Monthly_Payment,""),"")</f>
        <v/>
      </c>
      <c r="F248" s="63" t="str">
        <f>IFERROR(IF(Loan_Not_Paid*Values_Entered,Principal,""),"")</f>
        <v/>
      </c>
      <c r="G248" s="63" t="str">
        <f>IFERROR(IF(Loan_Not_Paid*Values_Entered,Interest,""),"")</f>
        <v/>
      </c>
      <c r="H248" s="63" t="str">
        <f>IFERROR(IF(Loan_Not_Paid*Values_Entered,Ending_Balance,""),"")</f>
        <v/>
      </c>
    </row>
    <row r="249" spans="2:8" x14ac:dyDescent="0.2">
      <c r="B249" s="61" t="str">
        <f>IFERROR(IF(Loan_Not_Paid*Values_Entered,Payment_Number,""),"")</f>
        <v/>
      </c>
      <c r="C249" s="62" t="str">
        <f>IFERROR(IF(Loan_Not_Paid*Values_Entered,Payment_Date,""),"")</f>
        <v/>
      </c>
      <c r="D249" s="63" t="str">
        <f>IFERROR(IF(Loan_Not_Paid*Values_Entered,Beginning_Balance,""),"")</f>
        <v/>
      </c>
      <c r="E249" s="63" t="str">
        <f>IFERROR(IF(Loan_Not_Paid*Values_Entered,Monthly_Payment,""),"")</f>
        <v/>
      </c>
      <c r="F249" s="63" t="str">
        <f>IFERROR(IF(Loan_Not_Paid*Values_Entered,Principal,""),"")</f>
        <v/>
      </c>
      <c r="G249" s="63" t="str">
        <f>IFERROR(IF(Loan_Not_Paid*Values_Entered,Interest,""),"")</f>
        <v/>
      </c>
      <c r="H249" s="63" t="str">
        <f>IFERROR(IF(Loan_Not_Paid*Values_Entered,Ending_Balance,""),"")</f>
        <v/>
      </c>
    </row>
    <row r="250" spans="2:8" x14ac:dyDescent="0.2">
      <c r="B250" s="61" t="str">
        <f>IFERROR(IF(Loan_Not_Paid*Values_Entered,Payment_Number,""),"")</f>
        <v/>
      </c>
      <c r="C250" s="62" t="str">
        <f>IFERROR(IF(Loan_Not_Paid*Values_Entered,Payment_Date,""),"")</f>
        <v/>
      </c>
      <c r="D250" s="63" t="str">
        <f>IFERROR(IF(Loan_Not_Paid*Values_Entered,Beginning_Balance,""),"")</f>
        <v/>
      </c>
      <c r="E250" s="63" t="str">
        <f>IFERROR(IF(Loan_Not_Paid*Values_Entered,Monthly_Payment,""),"")</f>
        <v/>
      </c>
      <c r="F250" s="63" t="str">
        <f>IFERROR(IF(Loan_Not_Paid*Values_Entered,Principal,""),"")</f>
        <v/>
      </c>
      <c r="G250" s="63" t="str">
        <f>IFERROR(IF(Loan_Not_Paid*Values_Entered,Interest,""),"")</f>
        <v/>
      </c>
      <c r="H250" s="63" t="str">
        <f>IFERROR(IF(Loan_Not_Paid*Values_Entered,Ending_Balance,""),"")</f>
        <v/>
      </c>
    </row>
    <row r="251" spans="2:8" x14ac:dyDescent="0.2">
      <c r="B251" s="61" t="str">
        <f>IFERROR(IF(Loan_Not_Paid*Values_Entered,Payment_Number,""),"")</f>
        <v/>
      </c>
      <c r="C251" s="62" t="str">
        <f>IFERROR(IF(Loan_Not_Paid*Values_Entered,Payment_Date,""),"")</f>
        <v/>
      </c>
      <c r="D251" s="63" t="str">
        <f>IFERROR(IF(Loan_Not_Paid*Values_Entered,Beginning_Balance,""),"")</f>
        <v/>
      </c>
      <c r="E251" s="63" t="str">
        <f>IFERROR(IF(Loan_Not_Paid*Values_Entered,Monthly_Payment,""),"")</f>
        <v/>
      </c>
      <c r="F251" s="63" t="str">
        <f>IFERROR(IF(Loan_Not_Paid*Values_Entered,Principal,""),"")</f>
        <v/>
      </c>
      <c r="G251" s="63" t="str">
        <f>IFERROR(IF(Loan_Not_Paid*Values_Entered,Interest,""),"")</f>
        <v/>
      </c>
      <c r="H251" s="63" t="str">
        <f>IFERROR(IF(Loan_Not_Paid*Values_Entered,Ending_Balance,""),"")</f>
        <v/>
      </c>
    </row>
    <row r="252" spans="2:8" x14ac:dyDescent="0.2">
      <c r="B252" s="61" t="str">
        <f>IFERROR(IF(Loan_Not_Paid*Values_Entered,Payment_Number,""),"")</f>
        <v/>
      </c>
      <c r="C252" s="62" t="str">
        <f>IFERROR(IF(Loan_Not_Paid*Values_Entered,Payment_Date,""),"")</f>
        <v/>
      </c>
      <c r="D252" s="63" t="str">
        <f>IFERROR(IF(Loan_Not_Paid*Values_Entered,Beginning_Balance,""),"")</f>
        <v/>
      </c>
      <c r="E252" s="63" t="str">
        <f>IFERROR(IF(Loan_Not_Paid*Values_Entered,Monthly_Payment,""),"")</f>
        <v/>
      </c>
      <c r="F252" s="63" t="str">
        <f>IFERROR(IF(Loan_Not_Paid*Values_Entered,Principal,""),"")</f>
        <v/>
      </c>
      <c r="G252" s="63" t="str">
        <f>IFERROR(IF(Loan_Not_Paid*Values_Entered,Interest,""),"")</f>
        <v/>
      </c>
      <c r="H252" s="63" t="str">
        <f>IFERROR(IF(Loan_Not_Paid*Values_Entered,Ending_Balance,""),"")</f>
        <v/>
      </c>
    </row>
    <row r="253" spans="2:8" x14ac:dyDescent="0.2">
      <c r="B253" s="61" t="str">
        <f>IFERROR(IF(Loan_Not_Paid*Values_Entered,Payment_Number,""),"")</f>
        <v/>
      </c>
      <c r="C253" s="62" t="str">
        <f>IFERROR(IF(Loan_Not_Paid*Values_Entered,Payment_Date,""),"")</f>
        <v/>
      </c>
      <c r="D253" s="63" t="str">
        <f>IFERROR(IF(Loan_Not_Paid*Values_Entered,Beginning_Balance,""),"")</f>
        <v/>
      </c>
      <c r="E253" s="63" t="str">
        <f>IFERROR(IF(Loan_Not_Paid*Values_Entered,Monthly_Payment,""),"")</f>
        <v/>
      </c>
      <c r="F253" s="63" t="str">
        <f>IFERROR(IF(Loan_Not_Paid*Values_Entered,Principal,""),"")</f>
        <v/>
      </c>
      <c r="G253" s="63" t="str">
        <f>IFERROR(IF(Loan_Not_Paid*Values_Entered,Interest,""),"")</f>
        <v/>
      </c>
      <c r="H253" s="63" t="str">
        <f>IFERROR(IF(Loan_Not_Paid*Values_Entered,Ending_Balance,""),"")</f>
        <v/>
      </c>
    </row>
    <row r="254" spans="2:8" x14ac:dyDescent="0.2">
      <c r="B254" s="61" t="str">
        <f>IFERROR(IF(Loan_Not_Paid*Values_Entered,Payment_Number,""),"")</f>
        <v/>
      </c>
      <c r="C254" s="62" t="str">
        <f>IFERROR(IF(Loan_Not_Paid*Values_Entered,Payment_Date,""),"")</f>
        <v/>
      </c>
      <c r="D254" s="63" t="str">
        <f>IFERROR(IF(Loan_Not_Paid*Values_Entered,Beginning_Balance,""),"")</f>
        <v/>
      </c>
      <c r="E254" s="63" t="str">
        <f>IFERROR(IF(Loan_Not_Paid*Values_Entered,Monthly_Payment,""),"")</f>
        <v/>
      </c>
      <c r="F254" s="63" t="str">
        <f>IFERROR(IF(Loan_Not_Paid*Values_Entered,Principal,""),"")</f>
        <v/>
      </c>
      <c r="G254" s="63" t="str">
        <f>IFERROR(IF(Loan_Not_Paid*Values_Entered,Interest,""),"")</f>
        <v/>
      </c>
      <c r="H254" s="63" t="str">
        <f>IFERROR(IF(Loan_Not_Paid*Values_Entered,Ending_Balance,""),"")</f>
        <v/>
      </c>
    </row>
    <row r="255" spans="2:8" x14ac:dyDescent="0.2">
      <c r="B255" s="61" t="str">
        <f>IFERROR(IF(Loan_Not_Paid*Values_Entered,Payment_Number,""),"")</f>
        <v/>
      </c>
      <c r="C255" s="62" t="str">
        <f>IFERROR(IF(Loan_Not_Paid*Values_Entered,Payment_Date,""),"")</f>
        <v/>
      </c>
      <c r="D255" s="63" t="str">
        <f>IFERROR(IF(Loan_Not_Paid*Values_Entered,Beginning_Balance,""),"")</f>
        <v/>
      </c>
      <c r="E255" s="63" t="str">
        <f>IFERROR(IF(Loan_Not_Paid*Values_Entered,Monthly_Payment,""),"")</f>
        <v/>
      </c>
      <c r="F255" s="63" t="str">
        <f>IFERROR(IF(Loan_Not_Paid*Values_Entered,Principal,""),"")</f>
        <v/>
      </c>
      <c r="G255" s="63" t="str">
        <f>IFERROR(IF(Loan_Not_Paid*Values_Entered,Interest,""),"")</f>
        <v/>
      </c>
      <c r="H255" s="63" t="str">
        <f>IFERROR(IF(Loan_Not_Paid*Values_Entered,Ending_Balance,""),"")</f>
        <v/>
      </c>
    </row>
    <row r="256" spans="2:8" x14ac:dyDescent="0.2">
      <c r="B256" s="61" t="str">
        <f>IFERROR(IF(Loan_Not_Paid*Values_Entered,Payment_Number,""),"")</f>
        <v/>
      </c>
      <c r="C256" s="62" t="str">
        <f>IFERROR(IF(Loan_Not_Paid*Values_Entered,Payment_Date,""),"")</f>
        <v/>
      </c>
      <c r="D256" s="63" t="str">
        <f>IFERROR(IF(Loan_Not_Paid*Values_Entered,Beginning_Balance,""),"")</f>
        <v/>
      </c>
      <c r="E256" s="63" t="str">
        <f>IFERROR(IF(Loan_Not_Paid*Values_Entered,Monthly_Payment,""),"")</f>
        <v/>
      </c>
      <c r="F256" s="63" t="str">
        <f>IFERROR(IF(Loan_Not_Paid*Values_Entered,Principal,""),"")</f>
        <v/>
      </c>
      <c r="G256" s="63" t="str">
        <f>IFERROR(IF(Loan_Not_Paid*Values_Entered,Interest,""),"")</f>
        <v/>
      </c>
      <c r="H256" s="63" t="str">
        <f>IFERROR(IF(Loan_Not_Paid*Values_Entered,Ending_Balance,""),"")</f>
        <v/>
      </c>
    </row>
    <row r="257" spans="2:8" x14ac:dyDescent="0.2">
      <c r="B257" s="61" t="str">
        <f>IFERROR(IF(Loan_Not_Paid*Values_Entered,Payment_Number,""),"")</f>
        <v/>
      </c>
      <c r="C257" s="62" t="str">
        <f>IFERROR(IF(Loan_Not_Paid*Values_Entered,Payment_Date,""),"")</f>
        <v/>
      </c>
      <c r="D257" s="63" t="str">
        <f>IFERROR(IF(Loan_Not_Paid*Values_Entered,Beginning_Balance,""),"")</f>
        <v/>
      </c>
      <c r="E257" s="63" t="str">
        <f>IFERROR(IF(Loan_Not_Paid*Values_Entered,Monthly_Payment,""),"")</f>
        <v/>
      </c>
      <c r="F257" s="63" t="str">
        <f>IFERROR(IF(Loan_Not_Paid*Values_Entered,Principal,""),"")</f>
        <v/>
      </c>
      <c r="G257" s="63" t="str">
        <f>IFERROR(IF(Loan_Not_Paid*Values_Entered,Interest,""),"")</f>
        <v/>
      </c>
      <c r="H257" s="63" t="str">
        <f>IFERROR(IF(Loan_Not_Paid*Values_Entered,Ending_Balance,""),"")</f>
        <v/>
      </c>
    </row>
    <row r="258" spans="2:8" x14ac:dyDescent="0.2">
      <c r="B258" s="61" t="str">
        <f>IFERROR(IF(Loan_Not_Paid*Values_Entered,Payment_Number,""),"")</f>
        <v/>
      </c>
      <c r="C258" s="62" t="str">
        <f>IFERROR(IF(Loan_Not_Paid*Values_Entered,Payment_Date,""),"")</f>
        <v/>
      </c>
      <c r="D258" s="63" t="str">
        <f>IFERROR(IF(Loan_Not_Paid*Values_Entered,Beginning_Balance,""),"")</f>
        <v/>
      </c>
      <c r="E258" s="63" t="str">
        <f>IFERROR(IF(Loan_Not_Paid*Values_Entered,Monthly_Payment,""),"")</f>
        <v/>
      </c>
      <c r="F258" s="63" t="str">
        <f>IFERROR(IF(Loan_Not_Paid*Values_Entered,Principal,""),"")</f>
        <v/>
      </c>
      <c r="G258" s="63" t="str">
        <f>IFERROR(IF(Loan_Not_Paid*Values_Entered,Interest,""),"")</f>
        <v/>
      </c>
      <c r="H258" s="63" t="str">
        <f>IFERROR(IF(Loan_Not_Paid*Values_Entered,Ending_Balance,""),"")</f>
        <v/>
      </c>
    </row>
    <row r="259" spans="2:8" x14ac:dyDescent="0.2">
      <c r="B259" s="61" t="str">
        <f>IFERROR(IF(Loan_Not_Paid*Values_Entered,Payment_Number,""),"")</f>
        <v/>
      </c>
      <c r="C259" s="62" t="str">
        <f>IFERROR(IF(Loan_Not_Paid*Values_Entered,Payment_Date,""),"")</f>
        <v/>
      </c>
      <c r="D259" s="63" t="str">
        <f>IFERROR(IF(Loan_Not_Paid*Values_Entered,Beginning_Balance,""),"")</f>
        <v/>
      </c>
      <c r="E259" s="63" t="str">
        <f>IFERROR(IF(Loan_Not_Paid*Values_Entered,Monthly_Payment,""),"")</f>
        <v/>
      </c>
      <c r="F259" s="63" t="str">
        <f>IFERROR(IF(Loan_Not_Paid*Values_Entered,Principal,""),"")</f>
        <v/>
      </c>
      <c r="G259" s="63" t="str">
        <f>IFERROR(IF(Loan_Not_Paid*Values_Entered,Interest,""),"")</f>
        <v/>
      </c>
      <c r="H259" s="63" t="str">
        <f>IFERROR(IF(Loan_Not_Paid*Values_Entered,Ending_Balance,""),"")</f>
        <v/>
      </c>
    </row>
    <row r="260" spans="2:8" x14ac:dyDescent="0.2">
      <c r="B260" s="61" t="str">
        <f>IFERROR(IF(Loan_Not_Paid*Values_Entered,Payment_Number,""),"")</f>
        <v/>
      </c>
      <c r="C260" s="62" t="str">
        <f>IFERROR(IF(Loan_Not_Paid*Values_Entered,Payment_Date,""),"")</f>
        <v/>
      </c>
      <c r="D260" s="63" t="str">
        <f>IFERROR(IF(Loan_Not_Paid*Values_Entered,Beginning_Balance,""),"")</f>
        <v/>
      </c>
      <c r="E260" s="63" t="str">
        <f>IFERROR(IF(Loan_Not_Paid*Values_Entered,Monthly_Payment,""),"")</f>
        <v/>
      </c>
      <c r="F260" s="63" t="str">
        <f>IFERROR(IF(Loan_Not_Paid*Values_Entered,Principal,""),"")</f>
        <v/>
      </c>
      <c r="G260" s="63" t="str">
        <f>IFERROR(IF(Loan_Not_Paid*Values_Entered,Interest,""),"")</f>
        <v/>
      </c>
      <c r="H260" s="63" t="str">
        <f>IFERROR(IF(Loan_Not_Paid*Values_Entered,Ending_Balance,""),"")</f>
        <v/>
      </c>
    </row>
    <row r="261" spans="2:8" x14ac:dyDescent="0.2">
      <c r="B261" s="61" t="str">
        <f>IFERROR(IF(Loan_Not_Paid*Values_Entered,Payment_Number,""),"")</f>
        <v/>
      </c>
      <c r="C261" s="62" t="str">
        <f>IFERROR(IF(Loan_Not_Paid*Values_Entered,Payment_Date,""),"")</f>
        <v/>
      </c>
      <c r="D261" s="63" t="str">
        <f>IFERROR(IF(Loan_Not_Paid*Values_Entered,Beginning_Balance,""),"")</f>
        <v/>
      </c>
      <c r="E261" s="63" t="str">
        <f>IFERROR(IF(Loan_Not_Paid*Values_Entered,Monthly_Payment,""),"")</f>
        <v/>
      </c>
      <c r="F261" s="63" t="str">
        <f>IFERROR(IF(Loan_Not_Paid*Values_Entered,Principal,""),"")</f>
        <v/>
      </c>
      <c r="G261" s="63" t="str">
        <f>IFERROR(IF(Loan_Not_Paid*Values_Entered,Interest,""),"")</f>
        <v/>
      </c>
      <c r="H261" s="63" t="str">
        <f>IFERROR(IF(Loan_Not_Paid*Values_Entered,Ending_Balance,""),"")</f>
        <v/>
      </c>
    </row>
    <row r="262" spans="2:8" x14ac:dyDescent="0.2">
      <c r="B262" s="61" t="str">
        <f>IFERROR(IF(Loan_Not_Paid*Values_Entered,Payment_Number,""),"")</f>
        <v/>
      </c>
      <c r="C262" s="62" t="str">
        <f>IFERROR(IF(Loan_Not_Paid*Values_Entered,Payment_Date,""),"")</f>
        <v/>
      </c>
      <c r="D262" s="63" t="str">
        <f>IFERROR(IF(Loan_Not_Paid*Values_Entered,Beginning_Balance,""),"")</f>
        <v/>
      </c>
      <c r="E262" s="63" t="str">
        <f>IFERROR(IF(Loan_Not_Paid*Values_Entered,Monthly_Payment,""),"")</f>
        <v/>
      </c>
      <c r="F262" s="63" t="str">
        <f>IFERROR(IF(Loan_Not_Paid*Values_Entered,Principal,""),"")</f>
        <v/>
      </c>
      <c r="G262" s="63" t="str">
        <f>IFERROR(IF(Loan_Not_Paid*Values_Entered,Interest,""),"")</f>
        <v/>
      </c>
      <c r="H262" s="63" t="str">
        <f>IFERROR(IF(Loan_Not_Paid*Values_Entered,Ending_Balance,""),"")</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25" priority="22" stopIfTrue="1">
      <formula>NOT(Loan_Not_Paid)</formula>
    </cfRule>
    <cfRule type="expression" dxfId="24" priority="23" stopIfTrue="1">
      <formula>IF(ROW(B27)=Last_Row,TRUE,FALSE)</formula>
    </cfRule>
  </conditionalFormatting>
  <conditionalFormatting sqref="C27:G262">
    <cfRule type="expression" dxfId="23" priority="20" stopIfTrue="1">
      <formula>NOT(Loan_Not_Paid)</formula>
    </cfRule>
    <cfRule type="expression" dxfId="22" priority="21" stopIfTrue="1">
      <formula>IF(ROW(C27)=Last_Row,TRUE,FALSE)</formula>
    </cfRule>
  </conditionalFormatting>
  <conditionalFormatting sqref="G23">
    <cfRule type="expression" dxfId="21" priority="5">
      <formula>ISBLANK($G$20)</formula>
    </cfRule>
  </conditionalFormatting>
  <conditionalFormatting sqref="G19:H19">
    <cfRule type="expression" dxfId="20" priority="7">
      <formula>ISBLANK($G$18)</formula>
    </cfRule>
  </conditionalFormatting>
  <conditionalFormatting sqref="G20:H20">
    <cfRule type="expression" dxfId="19" priority="1">
      <formula>$G$18="No"</formula>
    </cfRule>
    <cfRule type="expression" dxfId="18" priority="2">
      <formula>ISBLANK($G$18)</formula>
    </cfRule>
  </conditionalFormatting>
  <conditionalFormatting sqref="G21:H21">
    <cfRule type="expression" dxfId="17" priority="3">
      <formula>ISBLANK($G$20)</formula>
    </cfRule>
  </conditionalFormatting>
  <conditionalFormatting sqref="G22:H22">
    <cfRule type="expression" dxfId="16" priority="14">
      <formula>ISBLANK($G$20)</formula>
    </cfRule>
  </conditionalFormatting>
  <conditionalFormatting sqref="G24:H24">
    <cfRule type="expression" dxfId="15" priority="4">
      <formula>ISBLANK($G$20)</formula>
    </cfRule>
  </conditionalFormatting>
  <conditionalFormatting sqref="H27:H262">
    <cfRule type="expression" dxfId="14" priority="24" stopIfTrue="1">
      <formula>NOT(Loan_Not_Paid)</formula>
    </cfRule>
    <cfRule type="expression" dxfId="13" priority="25" stopIfTrue="1">
      <formula>IF(ROW(H27)=Last_Row,TRUE,FALSE)</formula>
    </cfRule>
  </conditionalFormatting>
  <dataValidations count="26">
    <dataValidation allowBlank="1" showErrorMessage="1" sqref="B3:O3 A4:A7 B5:D10 E5:G12 H5:H15 E13:E14 B15:G15 G17 B18:D18 G19:G22"/>
    <dataValidation allowBlank="1" showInputMessage="1" showErrorMessage="1" prompt="Enter Loan amount in cell at right" sqref="B17:D17"/>
    <dataValidation allowBlank="1" showInputMessage="1" showErrorMessage="1" prompt="Enter Loan amount in this cell" sqref="E17"/>
    <dataValidation allowBlank="1" showInputMessage="1" showErrorMessage="1" prompt="Enter Loan period in years in cell at right" sqref="B19:D19"/>
    <dataValidation type="whole" allowBlank="1" showInputMessage="1" showErrorMessage="1" prompt="Enter Loan period 12 to 60 months in this cell" sqref="E19">
      <formula1>12</formula1>
      <formula2>60</formula2>
    </dataValidation>
    <dataValidation allowBlank="1" showInputMessage="1" showErrorMessage="1" prompt="Enter Start date of loan in cell at right" sqref="B20:D20"/>
    <dataValidation allowBlank="1" showInputMessage="1" showErrorMessage="1" prompt="Enter Start date of loan in this cell" sqref="E20"/>
    <dataValidation allowBlank="1" showInputMessage="1" showErrorMessage="1" prompt="Monthly payment is automatically calculated in cell at right" sqref="B21:D21"/>
    <dataValidation allowBlank="1" showInputMessage="1" showErrorMessage="1" prompt="Monthly payment is automatically calculated in this cell" sqref="E21"/>
    <dataValidation allowBlank="1" showInputMessage="1" showErrorMessage="1" prompt="Number of payments is automatically calculated in cell at right" sqref="B22:D22"/>
    <dataValidation allowBlank="1" showInputMessage="1" showErrorMessage="1" prompt="Number of payments is automatically calculated in this cell" sqref="E22"/>
    <dataValidation allowBlank="1" showInputMessage="1" showErrorMessage="1" prompt="Total interest is automatically calculated in cell at right" sqref="B23:D23"/>
    <dataValidation allowBlank="1" showInputMessage="1" showErrorMessage="1" prompt="Total interest is automatically calculated in this cell" sqref="E23"/>
    <dataValidation allowBlank="1" showInputMessage="1" showErrorMessage="1" prompt="Total cost of loan is automatically calculated in cell at right" sqref="B24:D25"/>
    <dataValidation allowBlank="1" showInputMessage="1" showErrorMessage="1" prompt="Total cost of loan is automatically calculated in this cell" sqref="E24"/>
    <dataValidation allowBlank="1" showInputMessage="1" showErrorMessage="1" prompt="Enter values in cells E3 through E6 for each description in column B. Values in cells E8 through E11 are automatically calculated" sqref="B16"/>
    <dataValidation allowBlank="1" showInputMessage="1" showErrorMessage="1" prompt="Payment Number is automatically updated in this column under this heading" sqref="B26"/>
    <dataValidation allowBlank="1" showInputMessage="1" showErrorMessage="1" prompt="Payment Date is automatically updated in this column under this heading" sqref="C26"/>
    <dataValidation allowBlank="1" showInputMessage="1" showErrorMessage="1" prompt="Beginning Balance is automatically calculated in this column under this heading" sqref="D26"/>
    <dataValidation allowBlank="1" showInputMessage="1" showErrorMessage="1" prompt="Payment amount is automatically calculated in this column under this heading" sqref="E26"/>
    <dataValidation allowBlank="1" showInputMessage="1" showErrorMessage="1" prompt="Principal amount is automatically updated in this column under this heading" sqref="F26"/>
    <dataValidation allowBlank="1" showInputMessage="1" showErrorMessage="1" prompt="Interest amount is automatically updated in this column under this heading" sqref="G26"/>
    <dataValidation allowBlank="1" showInputMessage="1" showErrorMessage="1" prompt="Ending Balance is automatically updated in this column under this heading" sqref="H26"/>
    <dataValidation allowBlank="1" showInputMessage="1" showErrorMessage="1" prompt="Enter Annual interest rate in this cell" sqref="E18"/>
    <dataValidation allowBlank="1" showErrorMessage="1" prompt="Create a loan repayment schedule using this Loan calculator and amortisation worksheet. Total interest and total payments are automatically calculated" sqref="A8:A15"/>
    <dataValidation type="list" allowBlank="1" showErrorMessage="1" prompt="Please select from the dropdown menu" sqref="G18:H18">
      <formula1>$K$18:$K$20</formula1>
    </dataValidation>
  </dataValidations>
  <printOptions horizontalCentered="1"/>
  <pageMargins left="0.5" right="0.5" top="1" bottom="1" header="0.5" footer="0.5"/>
  <pageSetup paperSize="9" scale="97" fitToHeight="0" orientation="portrait" r:id="rId1"/>
  <headerFooter differentFirst="1">
    <oddFooter>&amp;CPage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8"/>
  <sheetViews>
    <sheetView tabSelected="1" topLeftCell="A43" workbookViewId="0">
      <selection activeCell="M46" sqref="M46:P46"/>
    </sheetView>
  </sheetViews>
  <sheetFormatPr defaultColWidth="8.625" defaultRowHeight="14.25" x14ac:dyDescent="0.2"/>
  <cols>
    <col min="1" max="1" width="4.375" style="137" customWidth="1"/>
    <col min="2" max="2" width="48.625" style="163" customWidth="1"/>
    <col min="3" max="3" width="22.75" style="163" customWidth="1"/>
    <col min="4" max="4" width="16.625" style="163" customWidth="1"/>
    <col min="5" max="16" width="10.875" style="163" customWidth="1"/>
    <col min="17" max="17" width="19.625" style="163" customWidth="1"/>
    <col min="18" max="18" width="4.875" style="137" customWidth="1"/>
    <col min="19" max="37" width="8.625" style="137"/>
    <col min="38" max="16384" width="8.625" style="163"/>
  </cols>
  <sheetData>
    <row r="1" spans="1:24" s="137" customFormat="1" ht="17.25" customHeight="1" thickBot="1" x14ac:dyDescent="0.25">
      <c r="B1" s="138"/>
      <c r="C1" s="138"/>
      <c r="D1" s="138"/>
      <c r="E1" s="138"/>
      <c r="F1" s="138"/>
      <c r="G1" s="138"/>
      <c r="H1" s="138"/>
      <c r="I1" s="138"/>
      <c r="J1" s="138"/>
      <c r="K1" s="138"/>
      <c r="L1" s="138"/>
      <c r="M1" s="138"/>
      <c r="N1" s="138"/>
      <c r="O1" s="138"/>
      <c r="P1" s="138"/>
      <c r="Q1" s="138"/>
    </row>
    <row r="2" spans="1:24" s="137" customFormat="1" ht="17.25" customHeight="1" thickTop="1" x14ac:dyDescent="0.2">
      <c r="B2" s="139"/>
      <c r="C2" s="139"/>
      <c r="D2" s="139"/>
      <c r="E2" s="139"/>
      <c r="F2" s="139"/>
      <c r="G2" s="139"/>
      <c r="H2" s="139"/>
      <c r="I2" s="139"/>
      <c r="J2" s="139"/>
      <c r="K2" s="139"/>
      <c r="L2" s="139"/>
      <c r="M2" s="139"/>
      <c r="N2" s="139"/>
      <c r="O2" s="139"/>
      <c r="P2" s="139"/>
      <c r="Q2" s="139"/>
    </row>
    <row r="3" spans="1:24" s="12" customFormat="1" ht="21" customHeight="1" x14ac:dyDescent="0.25">
      <c r="B3" s="140" t="s">
        <v>143</v>
      </c>
      <c r="C3" s="141"/>
      <c r="D3" s="142"/>
      <c r="E3" s="143"/>
      <c r="F3" s="144"/>
      <c r="G3" s="144"/>
      <c r="I3" s="144"/>
      <c r="L3" s="144"/>
      <c r="M3" s="144"/>
      <c r="N3" s="144"/>
      <c r="O3" s="144"/>
      <c r="P3" s="144"/>
      <c r="Q3" s="144"/>
    </row>
    <row r="4" spans="1:24" s="12" customFormat="1" ht="33" customHeight="1" x14ac:dyDescent="0.25">
      <c r="B4" s="142"/>
      <c r="C4" s="142"/>
      <c r="D4" s="142"/>
      <c r="E4" s="143"/>
      <c r="F4" s="144"/>
      <c r="G4" s="144"/>
      <c r="P4" s="144"/>
      <c r="Q4" s="144"/>
    </row>
    <row r="5" spans="1:24" s="12" customFormat="1" ht="21" customHeight="1" x14ac:dyDescent="0.25">
      <c r="A5" s="260" t="s">
        <v>115</v>
      </c>
      <c r="B5" s="260"/>
      <c r="C5" s="260"/>
      <c r="D5" s="186"/>
      <c r="E5" s="186"/>
      <c r="F5" s="186"/>
      <c r="G5" s="186"/>
      <c r="H5" s="186"/>
      <c r="I5" s="186"/>
      <c r="J5" s="186"/>
      <c r="K5" s="186"/>
      <c r="L5" s="187"/>
      <c r="M5" s="187"/>
      <c r="P5" s="144"/>
      <c r="Q5" s="144"/>
    </row>
    <row r="6" spans="1:24" s="12" customFormat="1" ht="33" customHeight="1" thickBot="1" x14ac:dyDescent="0.3">
      <c r="B6" s="142"/>
      <c r="C6" s="142"/>
      <c r="D6" s="142"/>
      <c r="E6" s="143"/>
      <c r="F6" s="144"/>
      <c r="G6" s="144"/>
      <c r="P6" s="144"/>
      <c r="Q6" s="144"/>
    </row>
    <row r="7" spans="1:24" s="137" customFormat="1" ht="22.5" customHeight="1" x14ac:dyDescent="0.25">
      <c r="B7" s="570" t="s">
        <v>223</v>
      </c>
      <c r="C7" s="571"/>
      <c r="D7" s="571"/>
      <c r="E7" s="571"/>
      <c r="F7" s="571"/>
      <c r="G7" s="571"/>
      <c r="H7" s="571"/>
      <c r="I7" s="571"/>
      <c r="J7" s="571"/>
      <c r="K7" s="571"/>
      <c r="L7" s="571"/>
      <c r="M7" s="572"/>
      <c r="O7" s="145" t="s">
        <v>163</v>
      </c>
      <c r="Q7" s="12"/>
      <c r="R7" s="144"/>
      <c r="T7" s="12"/>
      <c r="U7" s="12"/>
      <c r="V7" s="12"/>
      <c r="W7" s="12"/>
      <c r="X7" s="12"/>
    </row>
    <row r="8" spans="1:24" s="137" customFormat="1" ht="24" customHeight="1" x14ac:dyDescent="0.25">
      <c r="B8" s="573"/>
      <c r="C8" s="574"/>
      <c r="D8" s="574"/>
      <c r="E8" s="574"/>
      <c r="F8" s="574"/>
      <c r="G8" s="574"/>
      <c r="H8" s="574"/>
      <c r="I8" s="574"/>
      <c r="J8" s="574"/>
      <c r="K8" s="574"/>
      <c r="L8" s="574"/>
      <c r="M8" s="575"/>
      <c r="O8" s="146"/>
      <c r="P8" s="564" t="s">
        <v>164</v>
      </c>
      <c r="Q8" s="564"/>
      <c r="R8" s="144"/>
      <c r="T8" s="12"/>
      <c r="U8" s="12"/>
      <c r="V8" s="12"/>
      <c r="W8" s="12"/>
      <c r="X8" s="12"/>
    </row>
    <row r="9" spans="1:24" s="137" customFormat="1" ht="27.6" customHeight="1" thickBot="1" x14ac:dyDescent="0.3">
      <c r="B9" s="576"/>
      <c r="C9" s="577"/>
      <c r="D9" s="577"/>
      <c r="E9" s="577"/>
      <c r="F9" s="577"/>
      <c r="G9" s="577"/>
      <c r="H9" s="577"/>
      <c r="I9" s="577"/>
      <c r="J9" s="577"/>
      <c r="K9" s="577"/>
      <c r="L9" s="577"/>
      <c r="M9" s="578"/>
      <c r="O9" s="147"/>
      <c r="P9" s="565" t="s">
        <v>165</v>
      </c>
      <c r="Q9" s="566"/>
      <c r="R9" s="144"/>
      <c r="T9" s="12"/>
      <c r="U9" s="12"/>
      <c r="V9" s="12"/>
      <c r="W9" s="12"/>
      <c r="X9" s="12"/>
    </row>
    <row r="10" spans="1:24" s="137" customFormat="1" ht="21" customHeight="1" thickBot="1" x14ac:dyDescent="0.3">
      <c r="B10" s="148"/>
      <c r="C10" s="148"/>
      <c r="D10" s="149"/>
      <c r="E10" s="149"/>
      <c r="F10" s="149"/>
      <c r="G10" s="150"/>
      <c r="H10" s="148"/>
      <c r="I10" s="150"/>
      <c r="J10" s="149"/>
      <c r="K10" s="149"/>
      <c r="L10" s="149"/>
      <c r="M10" s="149"/>
      <c r="N10" s="149"/>
      <c r="O10" s="149"/>
      <c r="P10" s="149"/>
      <c r="Q10" s="149"/>
      <c r="R10" s="144"/>
      <c r="T10" s="12"/>
      <c r="U10" s="12"/>
      <c r="V10" s="12"/>
      <c r="W10" s="12"/>
      <c r="X10" s="12"/>
    </row>
    <row r="11" spans="1:24" s="137" customFormat="1" ht="16.5" customHeight="1" thickTop="1" thickBot="1" x14ac:dyDescent="0.3">
      <c r="B11" s="151"/>
      <c r="C11" s="151"/>
      <c r="D11" s="152"/>
      <c r="E11" s="152"/>
      <c r="F11" s="152"/>
      <c r="G11" s="152"/>
      <c r="H11" s="152"/>
      <c r="I11" s="152"/>
      <c r="J11" s="152"/>
      <c r="K11" s="152"/>
      <c r="L11" s="152"/>
      <c r="M11" s="152"/>
      <c r="N11" s="152"/>
      <c r="O11" s="152"/>
      <c r="P11" s="152"/>
      <c r="Q11" s="152"/>
      <c r="R11" s="144"/>
      <c r="T11" s="12"/>
      <c r="U11" s="12"/>
      <c r="V11" s="12"/>
      <c r="W11" s="12"/>
      <c r="X11" s="12"/>
    </row>
    <row r="12" spans="1:24" s="137" customFormat="1" ht="16.5" customHeight="1" x14ac:dyDescent="0.25">
      <c r="B12" s="153" t="s">
        <v>146</v>
      </c>
      <c r="C12" s="240">
        <v>150000</v>
      </c>
      <c r="D12" s="152"/>
      <c r="E12" s="152"/>
      <c r="F12" s="152"/>
      <c r="G12" s="152"/>
      <c r="H12" s="152"/>
      <c r="I12" s="152"/>
      <c r="J12" s="152"/>
      <c r="K12" s="152"/>
      <c r="L12" s="152"/>
      <c r="M12" s="152"/>
      <c r="N12" s="152"/>
      <c r="O12" s="152"/>
      <c r="P12" s="152"/>
      <c r="Q12" s="152"/>
      <c r="R12" s="144"/>
      <c r="T12" s="12"/>
      <c r="U12" s="12"/>
      <c r="V12" s="12"/>
      <c r="W12" s="12"/>
      <c r="X12" s="12"/>
    </row>
    <row r="13" spans="1:24" s="137" customFormat="1" ht="16.5" customHeight="1" x14ac:dyDescent="0.25">
      <c r="B13" s="153" t="s">
        <v>187</v>
      </c>
      <c r="C13" s="241">
        <v>12</v>
      </c>
      <c r="D13" s="152"/>
      <c r="E13" s="152"/>
      <c r="F13" s="152"/>
      <c r="G13" s="152"/>
      <c r="H13" s="152"/>
      <c r="I13" s="152"/>
      <c r="J13" s="152"/>
      <c r="K13" s="152"/>
      <c r="L13" s="152"/>
      <c r="M13" s="152"/>
      <c r="N13" s="152"/>
      <c r="O13" s="152"/>
      <c r="P13" s="152"/>
      <c r="Q13" s="152"/>
      <c r="R13" s="144"/>
      <c r="T13" s="12"/>
      <c r="U13" s="12"/>
      <c r="V13" s="12"/>
      <c r="W13" s="12"/>
      <c r="X13" s="12"/>
    </row>
    <row r="14" spans="1:24" s="137" customFormat="1" ht="16.5" customHeight="1" thickBot="1" x14ac:dyDescent="0.3">
      <c r="B14" s="151"/>
      <c r="C14" s="151"/>
      <c r="D14" s="152"/>
      <c r="E14" s="152"/>
      <c r="F14" s="152"/>
      <c r="G14" s="152"/>
      <c r="H14" s="152"/>
      <c r="I14" s="152"/>
      <c r="J14" s="152"/>
      <c r="K14" s="152"/>
      <c r="L14" s="152"/>
      <c r="M14" s="152"/>
      <c r="N14" s="152"/>
      <c r="O14" s="152"/>
      <c r="P14" s="152"/>
      <c r="Q14" s="152"/>
      <c r="R14" s="144"/>
      <c r="T14" s="12"/>
      <c r="U14" s="12"/>
      <c r="V14" s="12"/>
      <c r="W14" s="12"/>
      <c r="X14" s="12"/>
    </row>
    <row r="15" spans="1:24" s="137" customFormat="1" ht="20.25" customHeight="1" thickBot="1" x14ac:dyDescent="0.3">
      <c r="B15" s="154"/>
      <c r="C15" s="154"/>
      <c r="D15" s="152"/>
      <c r="E15" s="567" t="s">
        <v>186</v>
      </c>
      <c r="F15" s="568"/>
      <c r="G15" s="568"/>
      <c r="H15" s="568"/>
      <c r="I15" s="568"/>
      <c r="J15" s="568"/>
      <c r="K15" s="568"/>
      <c r="L15" s="568"/>
      <c r="M15" s="568"/>
      <c r="N15" s="568"/>
      <c r="O15" s="568"/>
      <c r="P15" s="569"/>
      <c r="Q15" s="155"/>
    </row>
    <row r="16" spans="1:24" s="156" customFormat="1" ht="41.45" customHeight="1" x14ac:dyDescent="0.2">
      <c r="B16" s="157" t="s">
        <v>161</v>
      </c>
      <c r="C16" s="158" t="str">
        <f>C31</f>
        <v>Опис (в разі необхідності)</v>
      </c>
      <c r="D16" s="188" t="str">
        <f>D31</f>
        <v xml:space="preserve">Залишок коштів/переплат на дату початку </v>
      </c>
      <c r="E16" s="159">
        <v>1</v>
      </c>
      <c r="F16" s="159">
        <v>2</v>
      </c>
      <c r="G16" s="159">
        <v>3</v>
      </c>
      <c r="H16" s="159">
        <v>4</v>
      </c>
      <c r="I16" s="159">
        <v>5</v>
      </c>
      <c r="J16" s="160">
        <v>6</v>
      </c>
      <c r="K16" s="159">
        <v>7</v>
      </c>
      <c r="L16" s="160">
        <v>8</v>
      </c>
      <c r="M16" s="159">
        <v>9</v>
      </c>
      <c r="N16" s="159">
        <v>10</v>
      </c>
      <c r="O16" s="159">
        <v>11</v>
      </c>
      <c r="P16" s="159">
        <v>12</v>
      </c>
      <c r="Q16" s="161" t="s">
        <v>149</v>
      </c>
    </row>
    <row r="17" spans="1:37" ht="15" thickBot="1" x14ac:dyDescent="0.25">
      <c r="B17" s="164" t="s">
        <v>145</v>
      </c>
      <c r="C17" s="207"/>
      <c r="D17" s="208">
        <f>C12</f>
        <v>150000</v>
      </c>
      <c r="E17" s="222" t="s">
        <v>154</v>
      </c>
      <c r="F17" s="209" t="s">
        <v>154</v>
      </c>
      <c r="G17" s="209" t="s">
        <v>154</v>
      </c>
      <c r="H17" s="209" t="s">
        <v>154</v>
      </c>
      <c r="I17" s="209" t="s">
        <v>154</v>
      </c>
      <c r="J17" s="209" t="s">
        <v>154</v>
      </c>
      <c r="K17" s="209" t="s">
        <v>154</v>
      </c>
      <c r="L17" s="209" t="s">
        <v>154</v>
      </c>
      <c r="M17" s="209" t="s">
        <v>154</v>
      </c>
      <c r="N17" s="209" t="s">
        <v>154</v>
      </c>
      <c r="O17" s="209" t="s">
        <v>154</v>
      </c>
      <c r="P17" s="209" t="str">
        <f>O17</f>
        <v>н/д</v>
      </c>
      <c r="Q17" s="205">
        <f t="shared" ref="Q17:Q27" si="0">SUM(D17:P17)</f>
        <v>150000</v>
      </c>
    </row>
    <row r="18" spans="1:37" ht="15" thickBot="1" x14ac:dyDescent="0.25">
      <c r="B18" s="164" t="s">
        <v>167</v>
      </c>
      <c r="C18" s="207" t="s">
        <v>235</v>
      </c>
      <c r="D18" s="219">
        <v>0</v>
      </c>
      <c r="E18" s="219">
        <v>90000</v>
      </c>
      <c r="F18" s="220">
        <v>10000</v>
      </c>
      <c r="G18" s="220">
        <v>120000</v>
      </c>
      <c r="H18" s="220">
        <v>150000</v>
      </c>
      <c r="I18" s="220">
        <v>150000</v>
      </c>
      <c r="J18" s="220">
        <v>150000</v>
      </c>
      <c r="K18" s="220">
        <v>150000</v>
      </c>
      <c r="L18" s="220">
        <v>150000</v>
      </c>
      <c r="M18" s="220">
        <v>150000</v>
      </c>
      <c r="N18" s="220">
        <v>150000</v>
      </c>
      <c r="O18" s="220">
        <v>150000</v>
      </c>
      <c r="P18" s="220">
        <v>150000</v>
      </c>
      <c r="Q18" s="205">
        <f t="shared" si="0"/>
        <v>1570000</v>
      </c>
    </row>
    <row r="19" spans="1:37" ht="15" thickBot="1" x14ac:dyDescent="0.25">
      <c r="B19" s="165" t="s">
        <v>160</v>
      </c>
      <c r="C19" s="207" t="s">
        <v>236</v>
      </c>
      <c r="D19" s="202">
        <v>0</v>
      </c>
      <c r="E19" s="202">
        <v>50000</v>
      </c>
      <c r="F19" s="202">
        <v>50000</v>
      </c>
      <c r="G19" s="202">
        <v>60000</v>
      </c>
      <c r="H19" s="202">
        <v>60000</v>
      </c>
      <c r="I19" s="202">
        <v>60000</v>
      </c>
      <c r="J19" s="202">
        <v>60000</v>
      </c>
      <c r="K19" s="202">
        <v>60000</v>
      </c>
      <c r="L19" s="202">
        <v>60000</v>
      </c>
      <c r="M19" s="202">
        <v>60000</v>
      </c>
      <c r="N19" s="202">
        <v>60000</v>
      </c>
      <c r="O19" s="202">
        <v>60000</v>
      </c>
      <c r="P19" s="202">
        <v>60000</v>
      </c>
      <c r="Q19" s="205">
        <f t="shared" si="0"/>
        <v>700000</v>
      </c>
    </row>
    <row r="20" spans="1:37" ht="27" customHeight="1" thickBot="1" x14ac:dyDescent="0.25">
      <c r="B20" s="164" t="s">
        <v>162</v>
      </c>
      <c r="C20" s="242" t="s">
        <v>258</v>
      </c>
      <c r="D20" s="202">
        <v>0</v>
      </c>
      <c r="E20" s="202">
        <v>24000</v>
      </c>
      <c r="F20" s="202">
        <v>24000</v>
      </c>
      <c r="G20" s="202">
        <v>24000</v>
      </c>
      <c r="H20" s="202">
        <v>24000</v>
      </c>
      <c r="I20" s="202">
        <v>24000</v>
      </c>
      <c r="J20" s="202">
        <v>24000</v>
      </c>
      <c r="K20" s="202">
        <v>24000</v>
      </c>
      <c r="L20" s="202">
        <v>24000</v>
      </c>
      <c r="M20" s="202">
        <v>24000</v>
      </c>
      <c r="N20" s="202">
        <v>24000</v>
      </c>
      <c r="O20" s="202">
        <v>24000</v>
      </c>
      <c r="P20" s="202">
        <v>24000</v>
      </c>
      <c r="Q20" s="205">
        <f t="shared" si="0"/>
        <v>288000</v>
      </c>
    </row>
    <row r="21" spans="1:37" ht="15" thickBot="1" x14ac:dyDescent="0.25">
      <c r="B21" s="52" t="s">
        <v>147</v>
      </c>
      <c r="C21" s="207"/>
      <c r="D21" s="202">
        <v>0</v>
      </c>
      <c r="E21" s="202">
        <v>0</v>
      </c>
      <c r="F21" s="202">
        <v>0</v>
      </c>
      <c r="G21" s="202">
        <v>0</v>
      </c>
      <c r="H21" s="202">
        <v>0</v>
      </c>
      <c r="I21" s="202">
        <v>0</v>
      </c>
      <c r="J21" s="202">
        <v>0</v>
      </c>
      <c r="K21" s="202">
        <v>0</v>
      </c>
      <c r="L21" s="202">
        <v>0</v>
      </c>
      <c r="M21" s="202">
        <v>0</v>
      </c>
      <c r="N21" s="202">
        <v>0</v>
      </c>
      <c r="O21" s="202">
        <v>0</v>
      </c>
      <c r="P21" s="202">
        <v>0</v>
      </c>
      <c r="Q21" s="205">
        <f t="shared" si="0"/>
        <v>0</v>
      </c>
    </row>
    <row r="22" spans="1:37" ht="15" thickBot="1" x14ac:dyDescent="0.25">
      <c r="B22" s="52"/>
      <c r="C22" s="162"/>
      <c r="D22" s="201">
        <v>0</v>
      </c>
      <c r="E22" s="202">
        <v>0</v>
      </c>
      <c r="F22" s="202">
        <v>0</v>
      </c>
      <c r="G22" s="202">
        <v>0</v>
      </c>
      <c r="H22" s="202">
        <v>0</v>
      </c>
      <c r="I22" s="202">
        <v>0</v>
      </c>
      <c r="J22" s="202">
        <v>0</v>
      </c>
      <c r="K22" s="202">
        <v>0</v>
      </c>
      <c r="L22" s="201">
        <v>0</v>
      </c>
      <c r="M22" s="202">
        <v>0</v>
      </c>
      <c r="N22" s="202">
        <v>0</v>
      </c>
      <c r="O22" s="202">
        <v>0</v>
      </c>
      <c r="P22" s="202">
        <v>0</v>
      </c>
      <c r="Q22" s="205">
        <f t="shared" si="0"/>
        <v>0</v>
      </c>
    </row>
    <row r="23" spans="1:37" ht="15" thickBot="1" x14ac:dyDescent="0.25">
      <c r="B23" s="53"/>
      <c r="C23" s="166"/>
      <c r="D23" s="203">
        <v>0</v>
      </c>
      <c r="E23" s="204">
        <v>0</v>
      </c>
      <c r="F23" s="204">
        <v>0</v>
      </c>
      <c r="G23" s="204">
        <v>0</v>
      </c>
      <c r="H23" s="204">
        <v>0</v>
      </c>
      <c r="I23" s="204">
        <v>0</v>
      </c>
      <c r="J23" s="204">
        <v>0</v>
      </c>
      <c r="K23" s="204">
        <v>0</v>
      </c>
      <c r="L23" s="203">
        <v>0</v>
      </c>
      <c r="M23" s="204">
        <v>0</v>
      </c>
      <c r="N23" s="204">
        <v>0</v>
      </c>
      <c r="O23" s="204">
        <v>0</v>
      </c>
      <c r="P23" s="204">
        <v>0</v>
      </c>
      <c r="Q23" s="205">
        <f t="shared" si="0"/>
        <v>0</v>
      </c>
    </row>
    <row r="24" spans="1:37" ht="15" thickBot="1" x14ac:dyDescent="0.25">
      <c r="B24" s="53"/>
      <c r="C24" s="166"/>
      <c r="D24" s="203">
        <v>0</v>
      </c>
      <c r="E24" s="204">
        <v>0</v>
      </c>
      <c r="F24" s="204">
        <v>0</v>
      </c>
      <c r="G24" s="204">
        <v>0</v>
      </c>
      <c r="H24" s="204">
        <v>0</v>
      </c>
      <c r="I24" s="204">
        <v>0</v>
      </c>
      <c r="J24" s="204">
        <v>0</v>
      </c>
      <c r="K24" s="204">
        <v>0</v>
      </c>
      <c r="L24" s="203">
        <v>0</v>
      </c>
      <c r="M24" s="204">
        <v>0</v>
      </c>
      <c r="N24" s="204">
        <v>0</v>
      </c>
      <c r="O24" s="204">
        <v>0</v>
      </c>
      <c r="P24" s="204">
        <v>0</v>
      </c>
      <c r="Q24" s="205">
        <f t="shared" si="0"/>
        <v>0</v>
      </c>
    </row>
    <row r="25" spans="1:37" ht="15" thickBot="1" x14ac:dyDescent="0.25">
      <c r="B25" s="53"/>
      <c r="C25" s="166"/>
      <c r="D25" s="203">
        <v>0</v>
      </c>
      <c r="E25" s="204">
        <v>0</v>
      </c>
      <c r="F25" s="204">
        <v>0</v>
      </c>
      <c r="G25" s="204">
        <v>0</v>
      </c>
      <c r="H25" s="204">
        <v>0</v>
      </c>
      <c r="I25" s="204">
        <v>0</v>
      </c>
      <c r="J25" s="204">
        <v>0</v>
      </c>
      <c r="K25" s="204">
        <v>0</v>
      </c>
      <c r="L25" s="203">
        <v>0</v>
      </c>
      <c r="M25" s="204">
        <v>0</v>
      </c>
      <c r="N25" s="204">
        <v>0</v>
      </c>
      <c r="O25" s="204">
        <v>0</v>
      </c>
      <c r="P25" s="204">
        <v>0</v>
      </c>
      <c r="Q25" s="205">
        <f t="shared" si="0"/>
        <v>0</v>
      </c>
    </row>
    <row r="26" spans="1:37" ht="15" thickBot="1" x14ac:dyDescent="0.25">
      <c r="B26" s="53"/>
      <c r="C26" s="166"/>
      <c r="D26" s="203">
        <v>0</v>
      </c>
      <c r="E26" s="204">
        <v>0</v>
      </c>
      <c r="F26" s="204">
        <v>0</v>
      </c>
      <c r="G26" s="204">
        <v>0</v>
      </c>
      <c r="H26" s="204">
        <v>0</v>
      </c>
      <c r="I26" s="204">
        <v>0</v>
      </c>
      <c r="J26" s="204">
        <v>0</v>
      </c>
      <c r="K26" s="204">
        <v>0</v>
      </c>
      <c r="L26" s="203">
        <v>0</v>
      </c>
      <c r="M26" s="204">
        <v>0</v>
      </c>
      <c r="N26" s="204">
        <v>0</v>
      </c>
      <c r="O26" s="204">
        <v>0</v>
      </c>
      <c r="P26" s="204">
        <v>0</v>
      </c>
      <c r="Q26" s="205">
        <f t="shared" si="0"/>
        <v>0</v>
      </c>
    </row>
    <row r="27" spans="1:37" s="168" customFormat="1" ht="20.25" customHeight="1" thickBot="1" x14ac:dyDescent="0.3">
      <c r="A27" s="167"/>
      <c r="B27" s="579" t="s">
        <v>144</v>
      </c>
      <c r="C27" s="580"/>
      <c r="D27" s="206">
        <f t="shared" ref="D27:P27" si="1">SUM(D17:D26)</f>
        <v>150000</v>
      </c>
      <c r="E27" s="206">
        <f t="shared" si="1"/>
        <v>164000</v>
      </c>
      <c r="F27" s="206">
        <f t="shared" si="1"/>
        <v>84000</v>
      </c>
      <c r="G27" s="206">
        <f t="shared" si="1"/>
        <v>204000</v>
      </c>
      <c r="H27" s="206">
        <f t="shared" si="1"/>
        <v>234000</v>
      </c>
      <c r="I27" s="206">
        <f t="shared" si="1"/>
        <v>234000</v>
      </c>
      <c r="J27" s="206">
        <f t="shared" si="1"/>
        <v>234000</v>
      </c>
      <c r="K27" s="206">
        <f t="shared" si="1"/>
        <v>234000</v>
      </c>
      <c r="L27" s="206">
        <f t="shared" si="1"/>
        <v>234000</v>
      </c>
      <c r="M27" s="206">
        <f t="shared" si="1"/>
        <v>234000</v>
      </c>
      <c r="N27" s="206">
        <f t="shared" si="1"/>
        <v>234000</v>
      </c>
      <c r="O27" s="206">
        <f t="shared" si="1"/>
        <v>234000</v>
      </c>
      <c r="P27" s="206">
        <f t="shared" si="1"/>
        <v>234000</v>
      </c>
      <c r="Q27" s="205">
        <f t="shared" si="0"/>
        <v>2708000</v>
      </c>
      <c r="R27" s="167"/>
      <c r="S27" s="167"/>
      <c r="T27" s="167"/>
      <c r="U27" s="167"/>
      <c r="V27" s="167"/>
      <c r="W27" s="167"/>
      <c r="X27" s="167"/>
      <c r="Y27" s="167"/>
      <c r="Z27" s="167"/>
      <c r="AA27" s="167"/>
      <c r="AB27" s="167"/>
      <c r="AC27" s="167"/>
      <c r="AD27" s="167"/>
      <c r="AE27" s="167"/>
      <c r="AF27" s="167"/>
      <c r="AG27" s="167"/>
      <c r="AH27" s="167"/>
      <c r="AI27" s="167"/>
      <c r="AJ27" s="167"/>
      <c r="AK27" s="167"/>
    </row>
    <row r="28" spans="1:37" s="137" customFormat="1" ht="30.75" customHeight="1" x14ac:dyDescent="0.25">
      <c r="B28" s="169"/>
      <c r="C28" s="169"/>
      <c r="D28" s="170"/>
      <c r="E28" s="170"/>
      <c r="F28" s="170"/>
      <c r="G28" s="170"/>
      <c r="H28" s="170"/>
      <c r="I28" s="170"/>
      <c r="J28" s="170"/>
      <c r="K28" s="170"/>
      <c r="L28" s="170"/>
      <c r="M28" s="170"/>
      <c r="N28" s="170"/>
      <c r="O28" s="170"/>
      <c r="P28" s="170"/>
      <c r="Q28" s="2"/>
    </row>
    <row r="29" spans="1:37" s="137" customFormat="1" ht="30.75" customHeight="1" thickBot="1" x14ac:dyDescent="0.3">
      <c r="B29" s="169"/>
      <c r="C29" s="169"/>
      <c r="D29" s="170"/>
      <c r="E29" s="170"/>
      <c r="F29" s="170"/>
      <c r="G29" s="170"/>
      <c r="H29" s="170"/>
      <c r="I29" s="170"/>
      <c r="J29" s="170"/>
      <c r="K29" s="170"/>
      <c r="L29" s="170"/>
      <c r="M29" s="170"/>
      <c r="N29" s="170"/>
      <c r="O29" s="170"/>
      <c r="P29" s="170"/>
      <c r="Q29" s="2"/>
    </row>
    <row r="30" spans="1:37" s="137" customFormat="1" ht="18.75" customHeight="1" thickBot="1" x14ac:dyDescent="0.3">
      <c r="B30" s="169"/>
      <c r="C30" s="169"/>
      <c r="D30" s="170"/>
      <c r="E30" s="567" t="str">
        <f>E15</f>
        <v>квартали періоду реалізації бізнес-плану</v>
      </c>
      <c r="F30" s="568"/>
      <c r="G30" s="568"/>
      <c r="H30" s="568"/>
      <c r="I30" s="568"/>
      <c r="J30" s="568"/>
      <c r="K30" s="568"/>
      <c r="L30" s="568"/>
      <c r="M30" s="568"/>
      <c r="N30" s="568"/>
      <c r="O30" s="568"/>
      <c r="P30" s="569"/>
      <c r="Q30" s="2"/>
    </row>
    <row r="31" spans="1:37" s="137" customFormat="1" ht="41.1" customHeight="1" x14ac:dyDescent="0.2">
      <c r="B31" s="157" t="s">
        <v>181</v>
      </c>
      <c r="C31" s="158" t="s">
        <v>148</v>
      </c>
      <c r="D31" s="189" t="s">
        <v>157</v>
      </c>
      <c r="E31" s="160">
        <v>1</v>
      </c>
      <c r="F31" s="160">
        <v>2</v>
      </c>
      <c r="G31" s="160">
        <v>3</v>
      </c>
      <c r="H31" s="160">
        <v>4</v>
      </c>
      <c r="I31" s="160">
        <v>5</v>
      </c>
      <c r="J31" s="171">
        <v>6</v>
      </c>
      <c r="K31" s="159">
        <v>7</v>
      </c>
      <c r="L31" s="160">
        <v>8</v>
      </c>
      <c r="M31" s="160">
        <v>9</v>
      </c>
      <c r="N31" s="160">
        <v>10</v>
      </c>
      <c r="O31" s="159">
        <v>11</v>
      </c>
      <c r="P31" s="159">
        <v>12</v>
      </c>
      <c r="Q31" s="161" t="s">
        <v>149</v>
      </c>
    </row>
    <row r="32" spans="1:37" ht="22.5" customHeight="1" x14ac:dyDescent="0.2">
      <c r="B32" s="172" t="s">
        <v>156</v>
      </c>
      <c r="C32" s="244"/>
      <c r="D32" s="221">
        <v>0</v>
      </c>
      <c r="E32" s="192">
        <f>SUM(E33:E44)</f>
        <v>203750</v>
      </c>
      <c r="F32" s="192">
        <f t="shared" ref="F32:P32" si="2">SUM(F33:F44)</f>
        <v>79750</v>
      </c>
      <c r="G32" s="192">
        <f t="shared" si="2"/>
        <v>79750</v>
      </c>
      <c r="H32" s="192">
        <f t="shared" si="2"/>
        <v>79750</v>
      </c>
      <c r="I32" s="192">
        <f t="shared" si="2"/>
        <v>79750</v>
      </c>
      <c r="J32" s="192">
        <f t="shared" si="2"/>
        <v>79750</v>
      </c>
      <c r="K32" s="192">
        <f t="shared" si="2"/>
        <v>79750</v>
      </c>
      <c r="L32" s="192">
        <f t="shared" si="2"/>
        <v>79750</v>
      </c>
      <c r="M32" s="192">
        <f t="shared" si="2"/>
        <v>79750</v>
      </c>
      <c r="N32" s="192">
        <f t="shared" si="2"/>
        <v>79750</v>
      </c>
      <c r="O32" s="192">
        <f t="shared" si="2"/>
        <v>79750</v>
      </c>
      <c r="P32" s="192">
        <f t="shared" si="2"/>
        <v>79750</v>
      </c>
      <c r="Q32" s="193">
        <f t="shared" ref="Q32:Q50" si="3">SUM(D32:P32)</f>
        <v>1081000</v>
      </c>
    </row>
    <row r="33" spans="2:17" ht="27.75" customHeight="1" x14ac:dyDescent="0.2">
      <c r="B33" s="172" t="s">
        <v>173</v>
      </c>
      <c r="C33" s="243" t="s">
        <v>273</v>
      </c>
      <c r="D33" s="221">
        <v>0</v>
      </c>
      <c r="E33" s="194">
        <v>76500</v>
      </c>
      <c r="F33" s="194">
        <v>0</v>
      </c>
      <c r="G33" s="194">
        <v>0</v>
      </c>
      <c r="H33" s="194">
        <v>0</v>
      </c>
      <c r="I33" s="194">
        <v>0</v>
      </c>
      <c r="J33" s="194">
        <v>0</v>
      </c>
      <c r="K33" s="194">
        <v>0</v>
      </c>
      <c r="L33" s="194">
        <v>0</v>
      </c>
      <c r="M33" s="194">
        <v>0</v>
      </c>
      <c r="N33" s="194">
        <v>0</v>
      </c>
      <c r="O33" s="194">
        <v>0</v>
      </c>
      <c r="P33" s="194">
        <v>0</v>
      </c>
      <c r="Q33" s="195">
        <f t="shared" si="3"/>
        <v>76500</v>
      </c>
    </row>
    <row r="34" spans="2:17" ht="28.5" customHeight="1" x14ac:dyDescent="0.2">
      <c r="B34" s="172" t="s">
        <v>174</v>
      </c>
      <c r="C34" s="245" t="s">
        <v>274</v>
      </c>
      <c r="D34" s="221">
        <v>0</v>
      </c>
      <c r="E34" s="194">
        <v>60000</v>
      </c>
      <c r="F34" s="194">
        <v>60000</v>
      </c>
      <c r="G34" s="194">
        <v>60000</v>
      </c>
      <c r="H34" s="194">
        <v>60000</v>
      </c>
      <c r="I34" s="194">
        <v>60000</v>
      </c>
      <c r="J34" s="194">
        <v>60000</v>
      </c>
      <c r="K34" s="194">
        <v>60000</v>
      </c>
      <c r="L34" s="194">
        <v>60000</v>
      </c>
      <c r="M34" s="194">
        <v>60000</v>
      </c>
      <c r="N34" s="194">
        <v>60000</v>
      </c>
      <c r="O34" s="194">
        <v>60000</v>
      </c>
      <c r="P34" s="194">
        <v>60000</v>
      </c>
      <c r="Q34" s="195">
        <f t="shared" si="3"/>
        <v>720000</v>
      </c>
    </row>
    <row r="35" spans="2:17" ht="38.25" customHeight="1" x14ac:dyDescent="0.2">
      <c r="B35" s="173" t="s">
        <v>180</v>
      </c>
      <c r="C35" s="246" t="s">
        <v>276</v>
      </c>
      <c r="D35" s="197">
        <v>0</v>
      </c>
      <c r="E35" s="194">
        <v>38500</v>
      </c>
      <c r="F35" s="194">
        <v>0</v>
      </c>
      <c r="G35" s="194">
        <v>0</v>
      </c>
      <c r="H35" s="194">
        <v>0</v>
      </c>
      <c r="I35" s="194">
        <v>0</v>
      </c>
      <c r="J35" s="194">
        <v>0</v>
      </c>
      <c r="K35" s="194">
        <v>0</v>
      </c>
      <c r="L35" s="194">
        <v>0</v>
      </c>
      <c r="M35" s="194">
        <v>0</v>
      </c>
      <c r="N35" s="194">
        <v>0</v>
      </c>
      <c r="O35" s="194">
        <v>0</v>
      </c>
      <c r="P35" s="194">
        <v>0</v>
      </c>
      <c r="Q35" s="195">
        <f t="shared" si="3"/>
        <v>38500</v>
      </c>
    </row>
    <row r="36" spans="2:17" ht="27" customHeight="1" x14ac:dyDescent="0.2">
      <c r="B36" s="174" t="s">
        <v>168</v>
      </c>
      <c r="C36" s="243" t="s">
        <v>265</v>
      </c>
      <c r="D36" s="221">
        <v>0</v>
      </c>
      <c r="E36" s="194">
        <v>6000</v>
      </c>
      <c r="F36" s="194">
        <v>6000</v>
      </c>
      <c r="G36" s="194">
        <v>6000</v>
      </c>
      <c r="H36" s="194">
        <v>6000</v>
      </c>
      <c r="I36" s="194">
        <v>6000</v>
      </c>
      <c r="J36" s="194">
        <v>6000</v>
      </c>
      <c r="K36" s="194">
        <v>6000</v>
      </c>
      <c r="L36" s="194">
        <v>6000</v>
      </c>
      <c r="M36" s="194">
        <v>6000</v>
      </c>
      <c r="N36" s="194">
        <v>6000</v>
      </c>
      <c r="O36" s="194">
        <v>6000</v>
      </c>
      <c r="P36" s="194">
        <v>6000</v>
      </c>
      <c r="Q36" s="195">
        <f t="shared" si="3"/>
        <v>72000</v>
      </c>
    </row>
    <row r="37" spans="2:17" x14ac:dyDescent="0.2">
      <c r="B37" s="172" t="s">
        <v>106</v>
      </c>
      <c r="C37" s="244" t="s">
        <v>266</v>
      </c>
      <c r="D37" s="197">
        <v>0</v>
      </c>
      <c r="E37" s="194">
        <v>0</v>
      </c>
      <c r="F37" s="194">
        <v>0</v>
      </c>
      <c r="G37" s="194">
        <v>0</v>
      </c>
      <c r="H37" s="194">
        <v>0</v>
      </c>
      <c r="I37" s="194">
        <v>0</v>
      </c>
      <c r="J37" s="194">
        <v>0</v>
      </c>
      <c r="K37" s="194">
        <v>0</v>
      </c>
      <c r="L37" s="194">
        <v>0</v>
      </c>
      <c r="M37" s="194">
        <v>0</v>
      </c>
      <c r="N37" s="194">
        <v>0</v>
      </c>
      <c r="O37" s="194">
        <v>0</v>
      </c>
      <c r="P37" s="194">
        <v>0</v>
      </c>
      <c r="Q37" s="195">
        <f t="shared" si="3"/>
        <v>0</v>
      </c>
    </row>
    <row r="38" spans="2:17" ht="25.5" x14ac:dyDescent="0.2">
      <c r="B38" s="175" t="s">
        <v>175</v>
      </c>
      <c r="C38" s="247" t="s">
        <v>267</v>
      </c>
      <c r="D38" s="197">
        <v>0</v>
      </c>
      <c r="E38" s="194">
        <v>750</v>
      </c>
      <c r="F38" s="194">
        <v>750</v>
      </c>
      <c r="G38" s="194">
        <v>750</v>
      </c>
      <c r="H38" s="194">
        <v>750</v>
      </c>
      <c r="I38" s="194">
        <v>750</v>
      </c>
      <c r="J38" s="194">
        <v>750</v>
      </c>
      <c r="K38" s="194">
        <v>750</v>
      </c>
      <c r="L38" s="194">
        <v>750</v>
      </c>
      <c r="M38" s="194">
        <v>750</v>
      </c>
      <c r="N38" s="194">
        <v>750</v>
      </c>
      <c r="O38" s="194">
        <v>750</v>
      </c>
      <c r="P38" s="194">
        <v>750</v>
      </c>
      <c r="Q38" s="195">
        <f t="shared" si="3"/>
        <v>9000</v>
      </c>
    </row>
    <row r="39" spans="2:17" ht="38.25" x14ac:dyDescent="0.2">
      <c r="B39" s="173" t="s">
        <v>176</v>
      </c>
      <c r="C39" s="246" t="s">
        <v>275</v>
      </c>
      <c r="D39" s="197">
        <v>0</v>
      </c>
      <c r="E39" s="194">
        <v>15000</v>
      </c>
      <c r="F39" s="194">
        <v>6000</v>
      </c>
      <c r="G39" s="194">
        <v>6000</v>
      </c>
      <c r="H39" s="194">
        <v>6000</v>
      </c>
      <c r="I39" s="194">
        <v>6000</v>
      </c>
      <c r="J39" s="194">
        <v>6000</v>
      </c>
      <c r="K39" s="194">
        <v>6000</v>
      </c>
      <c r="L39" s="194">
        <v>6000</v>
      </c>
      <c r="M39" s="194">
        <v>6000</v>
      </c>
      <c r="N39" s="194">
        <v>6000</v>
      </c>
      <c r="O39" s="194">
        <v>6000</v>
      </c>
      <c r="P39" s="194">
        <v>6000</v>
      </c>
      <c r="Q39" s="195">
        <f t="shared" si="3"/>
        <v>81000</v>
      </c>
    </row>
    <row r="40" spans="2:17" x14ac:dyDescent="0.2">
      <c r="B40" s="174" t="s">
        <v>177</v>
      </c>
      <c r="C40" s="243" t="s">
        <v>268</v>
      </c>
      <c r="D40" s="197">
        <v>0</v>
      </c>
      <c r="E40" s="194">
        <v>0</v>
      </c>
      <c r="F40" s="194">
        <v>0</v>
      </c>
      <c r="G40" s="194">
        <v>0</v>
      </c>
      <c r="H40" s="194">
        <v>0</v>
      </c>
      <c r="I40" s="194">
        <v>0</v>
      </c>
      <c r="J40" s="194">
        <v>0</v>
      </c>
      <c r="K40" s="194">
        <v>0</v>
      </c>
      <c r="L40" s="194">
        <v>0</v>
      </c>
      <c r="M40" s="194">
        <v>0</v>
      </c>
      <c r="N40" s="194">
        <v>0</v>
      </c>
      <c r="O40" s="194">
        <v>0</v>
      </c>
      <c r="P40" s="194">
        <v>0</v>
      </c>
      <c r="Q40" s="195">
        <f t="shared" si="3"/>
        <v>0</v>
      </c>
    </row>
    <row r="41" spans="2:17" ht="25.5" x14ac:dyDescent="0.2">
      <c r="B41" s="174" t="s">
        <v>107</v>
      </c>
      <c r="C41" s="243" t="s">
        <v>269</v>
      </c>
      <c r="D41" s="197">
        <v>0</v>
      </c>
      <c r="E41" s="194">
        <v>0</v>
      </c>
      <c r="F41" s="194">
        <v>0</v>
      </c>
      <c r="G41" s="194">
        <v>0</v>
      </c>
      <c r="H41" s="194">
        <v>0</v>
      </c>
      <c r="I41" s="194">
        <v>0</v>
      </c>
      <c r="J41" s="194">
        <v>0</v>
      </c>
      <c r="K41" s="194">
        <v>0</v>
      </c>
      <c r="L41" s="194">
        <v>0</v>
      </c>
      <c r="M41" s="194">
        <v>0</v>
      </c>
      <c r="N41" s="194">
        <v>0</v>
      </c>
      <c r="O41" s="194">
        <v>0</v>
      </c>
      <c r="P41" s="194">
        <v>0</v>
      </c>
      <c r="Q41" s="195">
        <f t="shared" si="3"/>
        <v>0</v>
      </c>
    </row>
    <row r="42" spans="2:17" x14ac:dyDescent="0.2">
      <c r="B42" s="172" t="s">
        <v>108</v>
      </c>
      <c r="C42" s="248" t="s">
        <v>271</v>
      </c>
      <c r="D42" s="221">
        <v>0</v>
      </c>
      <c r="E42" s="194">
        <v>0</v>
      </c>
      <c r="F42" s="194">
        <v>0</v>
      </c>
      <c r="G42" s="194">
        <v>0</v>
      </c>
      <c r="H42" s="194">
        <v>0</v>
      </c>
      <c r="I42" s="194">
        <v>0</v>
      </c>
      <c r="J42" s="194">
        <v>0</v>
      </c>
      <c r="K42" s="194">
        <v>0</v>
      </c>
      <c r="L42" s="194">
        <v>0</v>
      </c>
      <c r="M42" s="194">
        <v>0</v>
      </c>
      <c r="N42" s="194">
        <v>0</v>
      </c>
      <c r="O42" s="194">
        <v>0</v>
      </c>
      <c r="P42" s="194">
        <v>0</v>
      </c>
      <c r="Q42" s="195">
        <f t="shared" si="3"/>
        <v>0</v>
      </c>
    </row>
    <row r="43" spans="2:17" x14ac:dyDescent="0.2">
      <c r="B43" s="173" t="s">
        <v>109</v>
      </c>
      <c r="C43" s="242" t="s">
        <v>271</v>
      </c>
      <c r="D43" s="197">
        <v>0</v>
      </c>
      <c r="E43" s="194">
        <v>0</v>
      </c>
      <c r="F43" s="194">
        <v>0</v>
      </c>
      <c r="G43" s="194">
        <v>0</v>
      </c>
      <c r="H43" s="194">
        <v>0</v>
      </c>
      <c r="I43" s="194">
        <v>0</v>
      </c>
      <c r="J43" s="194">
        <v>0</v>
      </c>
      <c r="K43" s="194">
        <v>0</v>
      </c>
      <c r="L43" s="194">
        <v>0</v>
      </c>
      <c r="M43" s="194">
        <v>0</v>
      </c>
      <c r="N43" s="194">
        <v>0</v>
      </c>
      <c r="O43" s="194">
        <v>0</v>
      </c>
      <c r="P43" s="194">
        <v>0</v>
      </c>
      <c r="Q43" s="195">
        <f t="shared" si="3"/>
        <v>0</v>
      </c>
    </row>
    <row r="44" spans="2:17" ht="25.5" x14ac:dyDescent="0.2">
      <c r="B44" s="172" t="s">
        <v>155</v>
      </c>
      <c r="C44" s="244" t="s">
        <v>272</v>
      </c>
      <c r="D44" s="200">
        <v>0</v>
      </c>
      <c r="E44" s="194">
        <v>7000</v>
      </c>
      <c r="F44" s="194">
        <v>7000</v>
      </c>
      <c r="G44" s="194">
        <v>7000</v>
      </c>
      <c r="H44" s="194">
        <v>7000</v>
      </c>
      <c r="I44" s="194">
        <v>7000</v>
      </c>
      <c r="J44" s="194">
        <v>7000</v>
      </c>
      <c r="K44" s="194">
        <v>7000</v>
      </c>
      <c r="L44" s="194">
        <v>7000</v>
      </c>
      <c r="M44" s="194">
        <v>7000</v>
      </c>
      <c r="N44" s="194">
        <v>7000</v>
      </c>
      <c r="O44" s="194">
        <v>7000</v>
      </c>
      <c r="P44" s="194">
        <v>7000</v>
      </c>
      <c r="Q44" s="195">
        <f t="shared" si="3"/>
        <v>84000</v>
      </c>
    </row>
    <row r="45" spans="2:17" x14ac:dyDescent="0.2">
      <c r="B45" s="165" t="s">
        <v>169</v>
      </c>
      <c r="C45" s="246"/>
      <c r="D45" s="31" t="s">
        <v>154</v>
      </c>
      <c r="E45" s="196">
        <f>SUM(E46:E48)</f>
        <v>54000</v>
      </c>
      <c r="F45" s="196">
        <f t="shared" ref="F45:Q45" si="4">SUM(F46:F48)</f>
        <v>54000</v>
      </c>
      <c r="G45" s="196">
        <f t="shared" si="4"/>
        <v>54000</v>
      </c>
      <c r="H45" s="196">
        <f t="shared" si="4"/>
        <v>54000</v>
      </c>
      <c r="I45" s="196">
        <f t="shared" si="4"/>
        <v>60000</v>
      </c>
      <c r="J45" s="196">
        <f t="shared" si="4"/>
        <v>60000</v>
      </c>
      <c r="K45" s="196">
        <f t="shared" si="4"/>
        <v>60000</v>
      </c>
      <c r="L45" s="196">
        <f t="shared" si="4"/>
        <v>60000</v>
      </c>
      <c r="M45" s="196">
        <f t="shared" si="4"/>
        <v>66000</v>
      </c>
      <c r="N45" s="196">
        <f t="shared" si="4"/>
        <v>66000</v>
      </c>
      <c r="O45" s="196">
        <f t="shared" si="4"/>
        <v>66000</v>
      </c>
      <c r="P45" s="196">
        <f t="shared" si="4"/>
        <v>66000</v>
      </c>
      <c r="Q45" s="196">
        <f t="shared" si="4"/>
        <v>720000</v>
      </c>
    </row>
    <row r="46" spans="2:17" ht="51" x14ac:dyDescent="0.2">
      <c r="B46" s="164" t="s">
        <v>178</v>
      </c>
      <c r="C46" s="245" t="s">
        <v>270</v>
      </c>
      <c r="D46" s="31" t="s">
        <v>154</v>
      </c>
      <c r="E46" s="197">
        <f>9000*3</f>
        <v>27000</v>
      </c>
      <c r="F46" s="197">
        <f t="shared" ref="F46:H46" si="5">9000*3</f>
        <v>27000</v>
      </c>
      <c r="G46" s="197">
        <f t="shared" si="5"/>
        <v>27000</v>
      </c>
      <c r="H46" s="197">
        <f t="shared" si="5"/>
        <v>27000</v>
      </c>
      <c r="I46" s="197">
        <f>10000*3</f>
        <v>30000</v>
      </c>
      <c r="J46" s="197">
        <f t="shared" ref="J46:L46" si="6">10000*3</f>
        <v>30000</v>
      </c>
      <c r="K46" s="197">
        <f t="shared" si="6"/>
        <v>30000</v>
      </c>
      <c r="L46" s="197">
        <f t="shared" si="6"/>
        <v>30000</v>
      </c>
      <c r="M46" s="197">
        <f>11000*3</f>
        <v>33000</v>
      </c>
      <c r="N46" s="197">
        <f t="shared" ref="N46:P46" si="7">11000*3</f>
        <v>33000</v>
      </c>
      <c r="O46" s="197">
        <f t="shared" si="7"/>
        <v>33000</v>
      </c>
      <c r="P46" s="197">
        <f t="shared" si="7"/>
        <v>33000</v>
      </c>
      <c r="Q46" s="195">
        <f t="shared" si="3"/>
        <v>360000</v>
      </c>
    </row>
    <row r="47" spans="2:17" x14ac:dyDescent="0.2">
      <c r="B47" s="164" t="s">
        <v>220</v>
      </c>
      <c r="C47" s="244" t="s">
        <v>271</v>
      </c>
      <c r="D47" s="200">
        <v>0</v>
      </c>
      <c r="E47" s="197">
        <v>0</v>
      </c>
      <c r="F47" s="197">
        <v>0</v>
      </c>
      <c r="G47" s="197">
        <v>0</v>
      </c>
      <c r="H47" s="197">
        <v>0</v>
      </c>
      <c r="I47" s="197">
        <v>0</v>
      </c>
      <c r="J47" s="197">
        <v>0</v>
      </c>
      <c r="K47" s="197">
        <v>0</v>
      </c>
      <c r="L47" s="197">
        <v>0</v>
      </c>
      <c r="M47" s="197">
        <v>0</v>
      </c>
      <c r="N47" s="197">
        <v>0</v>
      </c>
      <c r="O47" s="197">
        <v>0</v>
      </c>
      <c r="P47" s="197">
        <v>0</v>
      </c>
      <c r="Q47" s="195">
        <f t="shared" si="3"/>
        <v>0</v>
      </c>
    </row>
    <row r="48" spans="2:17" ht="51" x14ac:dyDescent="0.2">
      <c r="B48" s="237" t="s">
        <v>221</v>
      </c>
      <c r="C48" s="245" t="s">
        <v>270</v>
      </c>
      <c r="D48" s="200">
        <v>0</v>
      </c>
      <c r="E48" s="197">
        <f>E46</f>
        <v>27000</v>
      </c>
      <c r="F48" s="197">
        <f t="shared" ref="F48:P48" si="8">F46</f>
        <v>27000</v>
      </c>
      <c r="G48" s="197">
        <f t="shared" si="8"/>
        <v>27000</v>
      </c>
      <c r="H48" s="197">
        <f t="shared" si="8"/>
        <v>27000</v>
      </c>
      <c r="I48" s="197">
        <f t="shared" si="8"/>
        <v>30000</v>
      </c>
      <c r="J48" s="197">
        <f t="shared" si="8"/>
        <v>30000</v>
      </c>
      <c r="K48" s="197">
        <f t="shared" si="8"/>
        <v>30000</v>
      </c>
      <c r="L48" s="197">
        <f t="shared" si="8"/>
        <v>30000</v>
      </c>
      <c r="M48" s="197">
        <f t="shared" si="8"/>
        <v>33000</v>
      </c>
      <c r="N48" s="197">
        <f t="shared" si="8"/>
        <v>33000</v>
      </c>
      <c r="O48" s="197">
        <f t="shared" si="8"/>
        <v>33000</v>
      </c>
      <c r="P48" s="197">
        <f t="shared" si="8"/>
        <v>33000</v>
      </c>
      <c r="Q48" s="195">
        <f t="shared" si="3"/>
        <v>360000</v>
      </c>
    </row>
    <row r="49" spans="1:37" x14ac:dyDescent="0.2">
      <c r="B49" s="164" t="s">
        <v>179</v>
      </c>
      <c r="C49" s="242"/>
      <c r="D49" s="31" t="s">
        <v>154</v>
      </c>
      <c r="E49" s="198">
        <f>C12-E51</f>
        <v>138390</v>
      </c>
      <c r="F49" s="198">
        <f>E49-F51</f>
        <v>126780</v>
      </c>
      <c r="G49" s="198">
        <f t="shared" ref="G49:O49" si="9">F49-G51</f>
        <v>115170</v>
      </c>
      <c r="H49" s="198">
        <f t="shared" si="9"/>
        <v>103560</v>
      </c>
      <c r="I49" s="198">
        <f t="shared" si="9"/>
        <v>90660</v>
      </c>
      <c r="J49" s="198">
        <f t="shared" si="9"/>
        <v>77760</v>
      </c>
      <c r="K49" s="198">
        <f t="shared" si="9"/>
        <v>64860</v>
      </c>
      <c r="L49" s="198">
        <f t="shared" si="9"/>
        <v>51960</v>
      </c>
      <c r="M49" s="198">
        <f t="shared" si="9"/>
        <v>37770</v>
      </c>
      <c r="N49" s="198">
        <f t="shared" si="9"/>
        <v>23580</v>
      </c>
      <c r="O49" s="198">
        <f t="shared" si="9"/>
        <v>9390</v>
      </c>
      <c r="P49" s="198">
        <f>O49-P51</f>
        <v>-4800</v>
      </c>
      <c r="Q49" s="195">
        <f t="shared" si="3"/>
        <v>835080</v>
      </c>
    </row>
    <row r="50" spans="1:37" ht="19.5" customHeight="1" x14ac:dyDescent="0.2">
      <c r="B50" s="237" t="s">
        <v>222</v>
      </c>
      <c r="C50" s="243" t="s">
        <v>271</v>
      </c>
      <c r="D50" s="31"/>
      <c r="E50" s="197">
        <v>0</v>
      </c>
      <c r="F50" s="197">
        <v>0</v>
      </c>
      <c r="G50" s="197">
        <v>0</v>
      </c>
      <c r="H50" s="197">
        <v>0</v>
      </c>
      <c r="I50" s="197">
        <v>0</v>
      </c>
      <c r="J50" s="197">
        <v>0</v>
      </c>
      <c r="K50" s="197">
        <v>0</v>
      </c>
      <c r="L50" s="197">
        <v>0</v>
      </c>
      <c r="M50" s="197">
        <v>0</v>
      </c>
      <c r="N50" s="197">
        <v>0</v>
      </c>
      <c r="O50" s="197">
        <v>0</v>
      </c>
      <c r="P50" s="197">
        <v>0</v>
      </c>
      <c r="Q50" s="195">
        <f t="shared" si="3"/>
        <v>0</v>
      </c>
    </row>
    <row r="51" spans="1:37" ht="51" customHeight="1" thickBot="1" x14ac:dyDescent="0.25">
      <c r="B51" s="52" t="s">
        <v>166</v>
      </c>
      <c r="C51" s="243" t="s">
        <v>288</v>
      </c>
      <c r="D51" s="31" t="s">
        <v>154</v>
      </c>
      <c r="E51" s="197">
        <f>0.23*E48+0.2*E46</f>
        <v>11610</v>
      </c>
      <c r="F51" s="197">
        <f t="shared" ref="F51:P51" si="10">0.23*F48+0.2*F46</f>
        <v>11610</v>
      </c>
      <c r="G51" s="197">
        <f t="shared" si="10"/>
        <v>11610</v>
      </c>
      <c r="H51" s="197">
        <f t="shared" si="10"/>
        <v>11610</v>
      </c>
      <c r="I51" s="197">
        <f t="shared" si="10"/>
        <v>12900</v>
      </c>
      <c r="J51" s="197">
        <f t="shared" si="10"/>
        <v>12900</v>
      </c>
      <c r="K51" s="197">
        <f t="shared" si="10"/>
        <v>12900</v>
      </c>
      <c r="L51" s="197">
        <f t="shared" si="10"/>
        <v>12900</v>
      </c>
      <c r="M51" s="197">
        <f t="shared" si="10"/>
        <v>14190</v>
      </c>
      <c r="N51" s="197">
        <f t="shared" si="10"/>
        <v>14190</v>
      </c>
      <c r="O51" s="197">
        <f t="shared" si="10"/>
        <v>14190</v>
      </c>
      <c r="P51" s="197">
        <f t="shared" si="10"/>
        <v>14190</v>
      </c>
      <c r="Q51" s="195">
        <f>SUM(D51:P51)</f>
        <v>154800</v>
      </c>
    </row>
    <row r="52" spans="1:37" s="176" customFormat="1" ht="18.75" customHeight="1" thickBot="1" x14ac:dyDescent="0.25">
      <c r="A52" s="156"/>
      <c r="B52" s="581" t="s">
        <v>150</v>
      </c>
      <c r="C52" s="582"/>
      <c r="D52" s="136">
        <f>SUM(D32:D51)</f>
        <v>0</v>
      </c>
      <c r="E52" s="199">
        <f>E32+E45+E51</f>
        <v>269360</v>
      </c>
      <c r="F52" s="199">
        <f t="shared" ref="F52:Q52" si="11">F32+F45+F51</f>
        <v>145360</v>
      </c>
      <c r="G52" s="199">
        <f t="shared" si="11"/>
        <v>145360</v>
      </c>
      <c r="H52" s="199">
        <f t="shared" si="11"/>
        <v>145360</v>
      </c>
      <c r="I52" s="199">
        <f t="shared" si="11"/>
        <v>152650</v>
      </c>
      <c r="J52" s="199">
        <f t="shared" si="11"/>
        <v>152650</v>
      </c>
      <c r="K52" s="199">
        <f t="shared" si="11"/>
        <v>152650</v>
      </c>
      <c r="L52" s="199">
        <f t="shared" si="11"/>
        <v>152650</v>
      </c>
      <c r="M52" s="199">
        <f t="shared" si="11"/>
        <v>159940</v>
      </c>
      <c r="N52" s="199">
        <f t="shared" si="11"/>
        <v>159940</v>
      </c>
      <c r="O52" s="199">
        <f t="shared" si="11"/>
        <v>159940</v>
      </c>
      <c r="P52" s="199">
        <f t="shared" si="11"/>
        <v>159940</v>
      </c>
      <c r="Q52" s="199">
        <f t="shared" si="11"/>
        <v>1955800</v>
      </c>
      <c r="R52" s="156"/>
      <c r="S52" s="156"/>
      <c r="T52" s="156"/>
      <c r="U52" s="156"/>
      <c r="V52" s="156"/>
      <c r="W52" s="156"/>
      <c r="X52" s="156"/>
      <c r="Y52" s="156"/>
      <c r="Z52" s="156"/>
      <c r="AA52" s="156"/>
      <c r="AB52" s="156"/>
      <c r="AC52" s="156"/>
      <c r="AD52" s="156"/>
      <c r="AE52" s="156"/>
      <c r="AF52" s="156"/>
      <c r="AG52" s="156"/>
      <c r="AH52" s="156"/>
      <c r="AI52" s="156"/>
      <c r="AJ52" s="156"/>
      <c r="AK52" s="156"/>
    </row>
    <row r="53" spans="1:37" s="137" customFormat="1" ht="20.25" customHeight="1" thickBot="1" x14ac:dyDescent="0.25">
      <c r="D53" s="177"/>
      <c r="E53" s="190"/>
      <c r="F53" s="190"/>
      <c r="G53" s="190"/>
      <c r="H53" s="190"/>
      <c r="I53" s="190"/>
      <c r="J53" s="190"/>
      <c r="K53" s="190"/>
      <c r="L53" s="190"/>
      <c r="M53" s="190"/>
      <c r="N53" s="190"/>
      <c r="O53" s="190"/>
      <c r="P53" s="190"/>
      <c r="Q53" s="191"/>
    </row>
    <row r="54" spans="1:37" s="168" customFormat="1" ht="31.5" customHeight="1" thickBot="1" x14ac:dyDescent="0.3">
      <c r="A54" s="167"/>
      <c r="C54" s="178" t="s">
        <v>151</v>
      </c>
      <c r="D54" s="185">
        <f t="shared" ref="D54:Q54" si="12">D27-D52</f>
        <v>150000</v>
      </c>
      <c r="E54" s="199">
        <f t="shared" si="12"/>
        <v>-105360</v>
      </c>
      <c r="F54" s="199">
        <f t="shared" si="12"/>
        <v>-61360</v>
      </c>
      <c r="G54" s="199">
        <f t="shared" si="12"/>
        <v>58640</v>
      </c>
      <c r="H54" s="199">
        <f t="shared" si="12"/>
        <v>88640</v>
      </c>
      <c r="I54" s="199">
        <f t="shared" si="12"/>
        <v>81350</v>
      </c>
      <c r="J54" s="199">
        <f t="shared" si="12"/>
        <v>81350</v>
      </c>
      <c r="K54" s="199">
        <f t="shared" si="12"/>
        <v>81350</v>
      </c>
      <c r="L54" s="199">
        <f t="shared" si="12"/>
        <v>81350</v>
      </c>
      <c r="M54" s="199">
        <f t="shared" si="12"/>
        <v>74060</v>
      </c>
      <c r="N54" s="199">
        <f t="shared" si="12"/>
        <v>74060</v>
      </c>
      <c r="O54" s="199">
        <f t="shared" si="12"/>
        <v>74060</v>
      </c>
      <c r="P54" s="199">
        <f t="shared" si="12"/>
        <v>74060</v>
      </c>
      <c r="Q54" s="210">
        <f t="shared" si="12"/>
        <v>752200</v>
      </c>
      <c r="R54" s="167"/>
      <c r="S54" s="167"/>
      <c r="T54" s="167"/>
      <c r="U54" s="167"/>
      <c r="V54" s="167"/>
      <c r="W54" s="167"/>
      <c r="X54" s="167"/>
      <c r="Y54" s="167"/>
      <c r="Z54" s="167"/>
      <c r="AA54" s="167"/>
      <c r="AB54" s="167"/>
      <c r="AC54" s="167"/>
      <c r="AD54" s="167"/>
      <c r="AE54" s="167"/>
      <c r="AF54" s="167"/>
      <c r="AG54" s="167"/>
      <c r="AH54" s="167"/>
      <c r="AI54" s="167"/>
      <c r="AJ54" s="167"/>
      <c r="AK54" s="167"/>
    </row>
    <row r="55" spans="1:37" s="137" customFormat="1" ht="21" customHeight="1" thickBot="1" x14ac:dyDescent="0.25">
      <c r="C55" s="179"/>
      <c r="D55" s="54"/>
      <c r="E55" s="54"/>
      <c r="F55" s="54"/>
      <c r="G55" s="54"/>
      <c r="H55" s="54"/>
      <c r="I55" s="54"/>
      <c r="J55" s="54"/>
      <c r="K55" s="54"/>
      <c r="L55" s="54"/>
      <c r="M55" s="54"/>
      <c r="N55" s="54"/>
      <c r="O55" s="54"/>
      <c r="P55" s="54"/>
      <c r="Q55" s="54"/>
    </row>
    <row r="56" spans="1:37" ht="30.75" thickBot="1" x14ac:dyDescent="0.25">
      <c r="C56" s="180" t="s">
        <v>158</v>
      </c>
      <c r="D56" s="212">
        <v>0</v>
      </c>
      <c r="E56" s="199">
        <v>0</v>
      </c>
      <c r="F56" s="199">
        <f t="shared" ref="F56:O56" si="13">E58</f>
        <v>-105360</v>
      </c>
      <c r="G56" s="199">
        <f t="shared" si="13"/>
        <v>-166720</v>
      </c>
      <c r="H56" s="199">
        <f t="shared" si="13"/>
        <v>-108080</v>
      </c>
      <c r="I56" s="199">
        <f t="shared" si="13"/>
        <v>-19440</v>
      </c>
      <c r="J56" s="199">
        <f t="shared" si="13"/>
        <v>61910</v>
      </c>
      <c r="K56" s="199">
        <f t="shared" si="13"/>
        <v>143260</v>
      </c>
      <c r="L56" s="199">
        <f t="shared" si="13"/>
        <v>224610</v>
      </c>
      <c r="M56" s="199">
        <f t="shared" si="13"/>
        <v>305960</v>
      </c>
      <c r="N56" s="199">
        <f t="shared" si="13"/>
        <v>380020</v>
      </c>
      <c r="O56" s="199">
        <f t="shared" si="13"/>
        <v>454080</v>
      </c>
      <c r="P56" s="199">
        <f>O58</f>
        <v>528140</v>
      </c>
      <c r="Q56" s="210">
        <f>P58</f>
        <v>602200</v>
      </c>
    </row>
    <row r="57" spans="1:37" s="137" customFormat="1" ht="15.75" thickBot="1" x14ac:dyDescent="0.3">
      <c r="B57" s="181"/>
      <c r="C57" s="182"/>
      <c r="D57" s="54"/>
      <c r="E57" s="54"/>
      <c r="F57" s="54"/>
      <c r="G57" s="54"/>
      <c r="H57" s="54"/>
      <c r="I57" s="54"/>
      <c r="J57" s="54"/>
      <c r="K57" s="54"/>
      <c r="L57" s="54"/>
      <c r="M57" s="54"/>
      <c r="N57" s="54"/>
      <c r="O57" s="54"/>
      <c r="P57" s="54"/>
      <c r="Q57" s="54"/>
    </row>
    <row r="58" spans="1:37" ht="30.75" customHeight="1" thickBot="1" x14ac:dyDescent="0.25">
      <c r="C58" s="180" t="s">
        <v>159</v>
      </c>
      <c r="D58" s="211">
        <f t="shared" ref="D58:P58" si="14">D54+D56</f>
        <v>150000</v>
      </c>
      <c r="E58" s="199">
        <f>E54+E56</f>
        <v>-105360</v>
      </c>
      <c r="F58" s="199">
        <f t="shared" si="14"/>
        <v>-166720</v>
      </c>
      <c r="G58" s="199">
        <f t="shared" si="14"/>
        <v>-108080</v>
      </c>
      <c r="H58" s="199">
        <f t="shared" si="14"/>
        <v>-19440</v>
      </c>
      <c r="I58" s="199">
        <f t="shared" si="14"/>
        <v>61910</v>
      </c>
      <c r="J58" s="199">
        <f t="shared" si="14"/>
        <v>143260</v>
      </c>
      <c r="K58" s="199">
        <f t="shared" si="14"/>
        <v>224610</v>
      </c>
      <c r="L58" s="199">
        <f t="shared" si="14"/>
        <v>305960</v>
      </c>
      <c r="M58" s="199">
        <f t="shared" si="14"/>
        <v>380020</v>
      </c>
      <c r="N58" s="199">
        <f t="shared" si="14"/>
        <v>454080</v>
      </c>
      <c r="O58" s="199">
        <f t="shared" si="14"/>
        <v>528140</v>
      </c>
      <c r="P58" s="199">
        <f t="shared" si="14"/>
        <v>602200</v>
      </c>
      <c r="Q58" s="210">
        <f>Q56</f>
        <v>602200</v>
      </c>
    </row>
    <row r="59" spans="1:37" s="137" customFormat="1" x14ac:dyDescent="0.2"/>
    <row r="60" spans="1:37" s="137" customFormat="1" hidden="1" x14ac:dyDescent="0.2">
      <c r="C60" s="183" t="s">
        <v>81</v>
      </c>
      <c r="D60" s="184" t="e">
        <f t="array" aca="1" ref="D60" ca="1">_xlfn.IFS(#REF!="Stress test at 10% reduction in revenue",0.9,#REF!="Stress test at 15% reduction in revenue",0.85,#REF!="Stress test at 20% reduction in revenue",0.8)</f>
        <v>#NAME?</v>
      </c>
    </row>
    <row r="61" spans="1:37" s="137" customFormat="1" hidden="1" x14ac:dyDescent="0.2">
      <c r="C61" s="183" t="s">
        <v>82</v>
      </c>
    </row>
    <row r="62" spans="1:37" s="137" customFormat="1" x14ac:dyDescent="0.2">
      <c r="C62" s="183" t="s">
        <v>83</v>
      </c>
    </row>
    <row r="63" spans="1:37" s="137" customFormat="1" x14ac:dyDescent="0.2"/>
    <row r="64" spans="1:37" s="137" customFormat="1" ht="15" thickBot="1" x14ac:dyDescent="0.25"/>
    <row r="65" spans="2:17" ht="18" customHeight="1" thickBot="1" x14ac:dyDescent="0.25">
      <c r="B65" s="137"/>
      <c r="C65" s="583" t="s">
        <v>152</v>
      </c>
      <c r="D65" s="584"/>
      <c r="E65" s="584"/>
      <c r="F65" s="584"/>
      <c r="G65" s="584"/>
      <c r="H65" s="584"/>
      <c r="I65" s="584"/>
      <c r="J65" s="584"/>
      <c r="K65" s="584"/>
      <c r="L65" s="584"/>
      <c r="M65" s="585"/>
      <c r="N65" s="137"/>
      <c r="O65" s="137"/>
      <c r="P65" s="137"/>
      <c r="Q65" s="137"/>
    </row>
    <row r="66" spans="2:17" ht="14.25" customHeight="1" thickBot="1" x14ac:dyDescent="0.25">
      <c r="B66" s="137"/>
      <c r="C66" s="558" t="s">
        <v>153</v>
      </c>
      <c r="D66" s="559"/>
      <c r="E66" s="559"/>
      <c r="F66" s="559"/>
      <c r="G66" s="559"/>
      <c r="H66" s="559"/>
      <c r="I66" s="559"/>
      <c r="J66" s="559"/>
      <c r="K66" s="559"/>
      <c r="L66" s="559"/>
      <c r="M66" s="560"/>
      <c r="N66" s="137"/>
      <c r="O66" s="137"/>
      <c r="P66" s="137"/>
      <c r="Q66" s="137"/>
    </row>
    <row r="67" spans="2:17" ht="153.19999999999999" customHeight="1" thickBot="1" x14ac:dyDescent="0.25">
      <c r="B67" s="137"/>
      <c r="C67" s="561"/>
      <c r="D67" s="562"/>
      <c r="E67" s="562"/>
      <c r="F67" s="562"/>
      <c r="G67" s="562"/>
      <c r="H67" s="562"/>
      <c r="I67" s="562"/>
      <c r="J67" s="562"/>
      <c r="K67" s="562"/>
      <c r="L67" s="562"/>
      <c r="M67" s="563"/>
      <c r="N67" s="137"/>
      <c r="O67" s="137"/>
      <c r="P67" s="137"/>
      <c r="Q67" s="137"/>
    </row>
    <row r="68" spans="2:17" x14ac:dyDescent="0.2">
      <c r="B68" s="137"/>
      <c r="C68" s="137"/>
      <c r="D68" s="137"/>
      <c r="E68" s="137"/>
      <c r="F68" s="137"/>
      <c r="G68" s="137"/>
      <c r="H68" s="137"/>
      <c r="I68" s="137"/>
      <c r="J68" s="137"/>
      <c r="K68" s="137"/>
      <c r="L68" s="137"/>
      <c r="M68" s="137"/>
      <c r="N68" s="137"/>
      <c r="O68" s="137"/>
      <c r="P68" s="137"/>
      <c r="Q68" s="137"/>
    </row>
    <row r="69" spans="2:17" x14ac:dyDescent="0.2">
      <c r="B69" s="137"/>
      <c r="C69" s="137"/>
      <c r="D69" s="137"/>
      <c r="E69" s="137"/>
      <c r="F69" s="137"/>
      <c r="G69" s="137"/>
      <c r="H69" s="137"/>
      <c r="I69" s="137"/>
      <c r="J69" s="137"/>
      <c r="K69" s="137"/>
      <c r="L69" s="137"/>
      <c r="M69" s="137"/>
      <c r="N69" s="137"/>
      <c r="O69" s="137"/>
      <c r="P69" s="137"/>
      <c r="Q69" s="137"/>
    </row>
    <row r="70" spans="2:17" x14ac:dyDescent="0.2">
      <c r="B70" s="137"/>
      <c r="C70" s="137"/>
      <c r="D70" s="137"/>
      <c r="E70" s="137"/>
      <c r="F70" s="137"/>
      <c r="G70" s="137"/>
      <c r="H70" s="137"/>
      <c r="I70" s="137"/>
      <c r="J70" s="137"/>
      <c r="K70" s="137"/>
      <c r="L70" s="137"/>
      <c r="M70" s="137"/>
      <c r="N70" s="137"/>
      <c r="O70" s="137"/>
      <c r="P70" s="137"/>
      <c r="Q70" s="137"/>
    </row>
    <row r="71" spans="2:17" x14ac:dyDescent="0.2">
      <c r="B71" s="137"/>
      <c r="C71" s="137"/>
      <c r="D71" s="137"/>
      <c r="E71" s="137"/>
      <c r="F71" s="137"/>
      <c r="G71" s="137"/>
      <c r="H71" s="137"/>
      <c r="I71" s="137"/>
      <c r="J71" s="137"/>
      <c r="K71" s="137"/>
      <c r="L71" s="137"/>
      <c r="M71" s="137"/>
      <c r="N71" s="137"/>
      <c r="O71" s="137"/>
      <c r="P71" s="137"/>
      <c r="Q71" s="137"/>
    </row>
    <row r="72" spans="2:17" x14ac:dyDescent="0.2">
      <c r="B72" s="137"/>
      <c r="C72" s="137"/>
      <c r="D72" s="137"/>
      <c r="E72" s="137"/>
      <c r="F72" s="137"/>
      <c r="G72" s="137"/>
      <c r="H72" s="137"/>
      <c r="I72" s="137"/>
      <c r="J72" s="137"/>
      <c r="K72" s="137"/>
      <c r="L72" s="137"/>
      <c r="M72" s="137"/>
      <c r="N72" s="137"/>
      <c r="O72" s="137"/>
      <c r="P72" s="137"/>
      <c r="Q72" s="137"/>
    </row>
    <row r="73" spans="2:17" x14ac:dyDescent="0.2">
      <c r="B73" s="137"/>
      <c r="C73" s="137"/>
      <c r="D73" s="137"/>
      <c r="E73" s="137"/>
      <c r="F73" s="137"/>
      <c r="G73" s="137"/>
      <c r="H73" s="137"/>
      <c r="I73" s="137"/>
      <c r="J73" s="137"/>
      <c r="K73" s="137"/>
      <c r="L73" s="137"/>
      <c r="M73" s="137"/>
      <c r="N73" s="137"/>
      <c r="O73" s="137"/>
      <c r="P73" s="137"/>
      <c r="Q73" s="137"/>
    </row>
    <row r="74" spans="2:17" x14ac:dyDescent="0.2">
      <c r="B74" s="137"/>
      <c r="C74" s="137"/>
      <c r="D74" s="137"/>
      <c r="E74" s="137"/>
      <c r="F74" s="137"/>
      <c r="G74" s="137"/>
      <c r="H74" s="137"/>
      <c r="I74" s="137"/>
      <c r="J74" s="137"/>
      <c r="K74" s="137"/>
      <c r="L74" s="137"/>
      <c r="M74" s="137"/>
      <c r="N74" s="137"/>
      <c r="O74" s="137"/>
      <c r="P74" s="137"/>
      <c r="Q74" s="137"/>
    </row>
    <row r="75" spans="2:17" hidden="1" x14ac:dyDescent="0.2"/>
    <row r="76" spans="2:17" hidden="1" x14ac:dyDescent="0.2">
      <c r="B76" s="163" t="s">
        <v>0</v>
      </c>
    </row>
    <row r="77" spans="2:17" hidden="1" x14ac:dyDescent="0.2">
      <c r="B77" s="163" t="s">
        <v>1</v>
      </c>
    </row>
    <row r="78" spans="2:17" hidden="1" x14ac:dyDescent="0.2">
      <c r="B78" s="163" t="s">
        <v>2</v>
      </c>
    </row>
    <row r="79" spans="2:17" hidden="1" x14ac:dyDescent="0.2">
      <c r="B79" s="163" t="s">
        <v>3</v>
      </c>
    </row>
    <row r="80" spans="2:17" hidden="1" x14ac:dyDescent="0.2">
      <c r="B80" s="163" t="s">
        <v>4</v>
      </c>
    </row>
    <row r="81" spans="2:2" hidden="1" x14ac:dyDescent="0.2">
      <c r="B81" s="163" t="s">
        <v>5</v>
      </c>
    </row>
    <row r="82" spans="2:2" hidden="1" x14ac:dyDescent="0.2">
      <c r="B82" s="163" t="s">
        <v>6</v>
      </c>
    </row>
    <row r="83" spans="2:2" hidden="1" x14ac:dyDescent="0.2">
      <c r="B83" s="163" t="s">
        <v>7</v>
      </c>
    </row>
    <row r="84" spans="2:2" hidden="1" x14ac:dyDescent="0.2">
      <c r="B84" s="163" t="s">
        <v>8</v>
      </c>
    </row>
    <row r="85" spans="2:2" hidden="1" x14ac:dyDescent="0.2">
      <c r="B85" s="163" t="s">
        <v>9</v>
      </c>
    </row>
    <row r="86" spans="2:2" hidden="1" x14ac:dyDescent="0.2">
      <c r="B86" s="163" t="s">
        <v>10</v>
      </c>
    </row>
    <row r="87" spans="2:2" hidden="1" x14ac:dyDescent="0.2">
      <c r="B87" s="163" t="s">
        <v>11</v>
      </c>
    </row>
    <row r="88" spans="2:2" hidden="1" x14ac:dyDescent="0.2"/>
  </sheetData>
  <mergeCells count="11">
    <mergeCell ref="A5:C5"/>
    <mergeCell ref="C66:M66"/>
    <mergeCell ref="C67:M67"/>
    <mergeCell ref="P8:Q8"/>
    <mergeCell ref="P9:Q9"/>
    <mergeCell ref="E15:P15"/>
    <mergeCell ref="B7:M9"/>
    <mergeCell ref="B27:C27"/>
    <mergeCell ref="E30:P30"/>
    <mergeCell ref="B52:C52"/>
    <mergeCell ref="C65:M6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D66"/>
  <sheetViews>
    <sheetView view="pageBreakPreview" topLeftCell="A13" zoomScale="85" zoomScaleNormal="85" zoomScaleSheetLayoutView="85" workbookViewId="0">
      <selection activeCell="B49" sqref="B49"/>
    </sheetView>
  </sheetViews>
  <sheetFormatPr defaultColWidth="8.625" defaultRowHeight="14.25" x14ac:dyDescent="0.2"/>
  <cols>
    <col min="1" max="1" width="4.375" style="72" customWidth="1"/>
    <col min="2" max="2" width="42.5" style="111" customWidth="1"/>
    <col min="3" max="3" width="40.875" style="111" customWidth="1"/>
    <col min="4" max="4" width="17.125" style="111" customWidth="1"/>
    <col min="5" max="5" width="10.375" style="111" customWidth="1"/>
    <col min="6" max="10" width="9.125" style="111" customWidth="1"/>
    <col min="11" max="11" width="20.5" style="111" customWidth="1"/>
    <col min="12" max="12" width="4.875" style="72" customWidth="1"/>
    <col min="13" max="30" width="8.625" style="72"/>
    <col min="31" max="16384" width="8.625" style="111"/>
  </cols>
  <sheetData>
    <row r="1" spans="1:17" s="72" customFormat="1" ht="17.25" customHeight="1" thickBot="1" x14ac:dyDescent="0.25">
      <c r="B1" s="73"/>
      <c r="C1" s="73"/>
      <c r="D1" s="73"/>
      <c r="E1" s="73"/>
      <c r="F1" s="73"/>
      <c r="G1" s="73"/>
      <c r="H1" s="73"/>
      <c r="I1" s="73"/>
      <c r="J1" s="73"/>
      <c r="K1" s="73"/>
    </row>
    <row r="2" spans="1:17" s="72" customFormat="1" ht="17.25" customHeight="1" thickTop="1" x14ac:dyDescent="0.2">
      <c r="B2" s="74"/>
      <c r="C2" s="74"/>
      <c r="D2" s="74"/>
      <c r="E2" s="74"/>
      <c r="F2" s="74"/>
      <c r="G2" s="74"/>
      <c r="H2" s="74"/>
      <c r="I2" s="74"/>
      <c r="J2" s="74"/>
      <c r="K2" s="74"/>
    </row>
    <row r="3" spans="1:17" s="75" customFormat="1" ht="21" customHeight="1" x14ac:dyDescent="0.25">
      <c r="B3" s="76" t="s">
        <v>12</v>
      </c>
      <c r="C3" s="76"/>
      <c r="D3" s="77"/>
      <c r="E3" s="78"/>
      <c r="F3" s="79"/>
      <c r="G3" s="79"/>
      <c r="I3" s="79"/>
      <c r="K3" s="79"/>
    </row>
    <row r="4" spans="1:17" s="75" customFormat="1" ht="33" customHeight="1" x14ac:dyDescent="0.25">
      <c r="B4" s="77"/>
      <c r="C4" s="77"/>
      <c r="D4" s="77"/>
      <c r="E4" s="78"/>
      <c r="F4" s="79"/>
      <c r="G4" s="79"/>
      <c r="K4" s="79"/>
    </row>
    <row r="5" spans="1:17" s="72" customFormat="1" ht="22.5" customHeight="1" x14ac:dyDescent="0.25">
      <c r="B5" s="80" t="s">
        <v>13</v>
      </c>
      <c r="C5" s="81"/>
      <c r="D5" s="81"/>
      <c r="E5" s="81"/>
      <c r="F5" s="81"/>
      <c r="G5" s="81"/>
      <c r="I5" s="82" t="s">
        <v>14</v>
      </c>
      <c r="J5" s="83"/>
      <c r="K5" s="84"/>
      <c r="L5" s="79"/>
      <c r="M5" s="75"/>
      <c r="N5" s="75"/>
      <c r="O5" s="75"/>
      <c r="P5" s="75"/>
      <c r="Q5" s="75"/>
    </row>
    <row r="6" spans="1:17" s="72" customFormat="1" ht="25.5" customHeight="1" x14ac:dyDescent="0.25">
      <c r="B6" s="80" t="s">
        <v>15</v>
      </c>
      <c r="C6" s="81"/>
      <c r="D6" s="81"/>
      <c r="E6" s="85"/>
      <c r="F6" s="86"/>
      <c r="G6" s="86"/>
      <c r="I6" s="87"/>
      <c r="J6" s="589" t="s">
        <v>16</v>
      </c>
      <c r="K6" s="589"/>
      <c r="L6" s="79"/>
      <c r="M6" s="75"/>
      <c r="N6" s="75"/>
      <c r="O6" s="75"/>
      <c r="P6" s="75"/>
      <c r="Q6" s="75"/>
    </row>
    <row r="7" spans="1:17" s="72" customFormat="1" ht="24.75" customHeight="1" x14ac:dyDescent="0.25">
      <c r="B7" s="80" t="s">
        <v>17</v>
      </c>
      <c r="C7" s="81"/>
      <c r="D7" s="81"/>
      <c r="E7" s="81"/>
      <c r="F7" s="81"/>
      <c r="I7" s="88"/>
      <c r="J7" s="589" t="s">
        <v>18</v>
      </c>
      <c r="K7" s="589"/>
      <c r="L7" s="79"/>
      <c r="M7" s="75"/>
      <c r="N7" s="75"/>
      <c r="O7" s="75"/>
      <c r="P7" s="75"/>
      <c r="Q7" s="75"/>
    </row>
    <row r="8" spans="1:17" s="72" customFormat="1" ht="21" customHeight="1" thickBot="1" x14ac:dyDescent="0.3">
      <c r="B8" s="89"/>
      <c r="C8" s="89"/>
      <c r="D8" s="90"/>
      <c r="E8" s="90"/>
      <c r="F8" s="90"/>
      <c r="G8" s="91"/>
      <c r="H8" s="89"/>
      <c r="I8" s="91"/>
      <c r="J8" s="90"/>
      <c r="K8" s="90"/>
      <c r="L8" s="79"/>
      <c r="M8" s="75"/>
      <c r="N8" s="75"/>
      <c r="O8" s="75"/>
      <c r="P8" s="75"/>
      <c r="Q8" s="75"/>
    </row>
    <row r="9" spans="1:17" s="72" customFormat="1" ht="16.5" customHeight="1" thickTop="1" x14ac:dyDescent="0.25">
      <c r="B9" s="92"/>
      <c r="C9" s="93"/>
      <c r="D9" s="81"/>
      <c r="E9" s="81"/>
      <c r="F9" s="81"/>
      <c r="G9" s="81"/>
      <c r="H9" s="81"/>
      <c r="I9" s="81"/>
      <c r="J9" s="81"/>
      <c r="K9" s="81"/>
      <c r="L9" s="79"/>
      <c r="M9" s="75"/>
      <c r="N9" s="75"/>
      <c r="O9" s="75"/>
      <c r="P9" s="75"/>
      <c r="Q9" s="75"/>
    </row>
    <row r="10" spans="1:17" s="72" customFormat="1" ht="18" customHeight="1" x14ac:dyDescent="0.25">
      <c r="B10" s="94" t="s">
        <v>19</v>
      </c>
      <c r="C10" s="95"/>
      <c r="E10" s="78"/>
      <c r="F10" s="96"/>
      <c r="G10" s="96"/>
      <c r="H10" s="78"/>
      <c r="J10" s="96"/>
      <c r="K10" s="96"/>
    </row>
    <row r="11" spans="1:17" s="72" customFormat="1" ht="20.25" customHeight="1" x14ac:dyDescent="0.25">
      <c r="B11" s="97"/>
      <c r="C11" s="97"/>
      <c r="D11" s="98"/>
      <c r="E11" s="590" t="s">
        <v>20</v>
      </c>
      <c r="F11" s="590"/>
      <c r="G11" s="590"/>
      <c r="H11" s="590"/>
      <c r="I11" s="590"/>
      <c r="J11" s="590"/>
      <c r="K11" s="99"/>
    </row>
    <row r="12" spans="1:17" s="104" customFormat="1" ht="31.5" customHeight="1" x14ac:dyDescent="0.2">
      <c r="A12" s="100"/>
      <c r="B12" s="101" t="s">
        <v>21</v>
      </c>
      <c r="C12" s="102" t="s">
        <v>22</v>
      </c>
      <c r="D12" s="102" t="s">
        <v>23</v>
      </c>
      <c r="E12" s="103">
        <v>1</v>
      </c>
      <c r="F12" s="103">
        <v>2</v>
      </c>
      <c r="G12" s="103">
        <v>3</v>
      </c>
      <c r="H12" s="103">
        <v>4</v>
      </c>
      <c r="I12" s="103">
        <v>5</v>
      </c>
      <c r="J12" s="103">
        <v>6</v>
      </c>
      <c r="K12" s="103" t="s">
        <v>24</v>
      </c>
    </row>
    <row r="13" spans="1:17" x14ac:dyDescent="0.2">
      <c r="A13" s="105"/>
      <c r="B13" s="106" t="s">
        <v>25</v>
      </c>
      <c r="C13" s="107"/>
      <c r="D13" s="108">
        <v>0</v>
      </c>
      <c r="E13" s="109">
        <v>0</v>
      </c>
      <c r="F13" s="109">
        <v>0</v>
      </c>
      <c r="G13" s="109">
        <v>0</v>
      </c>
      <c r="H13" s="109">
        <v>0</v>
      </c>
      <c r="I13" s="109">
        <v>0</v>
      </c>
      <c r="J13" s="109">
        <v>0</v>
      </c>
      <c r="K13" s="110">
        <f t="shared" ref="K13:K19" si="0">SUM(D13:J13)</f>
        <v>0</v>
      </c>
    </row>
    <row r="14" spans="1:17" x14ac:dyDescent="0.2">
      <c r="A14" s="105"/>
      <c r="B14" s="106" t="s">
        <v>26</v>
      </c>
      <c r="C14" s="107"/>
      <c r="D14" s="108">
        <v>0</v>
      </c>
      <c r="E14" s="108">
        <v>0</v>
      </c>
      <c r="F14" s="108">
        <v>0</v>
      </c>
      <c r="G14" s="108">
        <v>0</v>
      </c>
      <c r="H14" s="108">
        <v>0</v>
      </c>
      <c r="I14" s="108">
        <v>0</v>
      </c>
      <c r="J14" s="108">
        <v>0</v>
      </c>
      <c r="K14" s="110">
        <f t="shared" si="0"/>
        <v>0</v>
      </c>
    </row>
    <row r="15" spans="1:17" x14ac:dyDescent="0.2">
      <c r="A15" s="105"/>
      <c r="B15" s="106" t="s">
        <v>27</v>
      </c>
      <c r="C15" s="107"/>
      <c r="D15" s="108">
        <v>0</v>
      </c>
      <c r="E15" s="108">
        <v>0</v>
      </c>
      <c r="F15" s="108">
        <v>0</v>
      </c>
      <c r="G15" s="108">
        <v>0</v>
      </c>
      <c r="H15" s="108">
        <v>0</v>
      </c>
      <c r="I15" s="108">
        <v>0</v>
      </c>
      <c r="J15" s="108">
        <v>0</v>
      </c>
      <c r="K15" s="110">
        <f t="shared" si="0"/>
        <v>0</v>
      </c>
    </row>
    <row r="16" spans="1:17" x14ac:dyDescent="0.2">
      <c r="A16" s="105"/>
      <c r="B16" s="106" t="s">
        <v>28</v>
      </c>
      <c r="C16" s="107"/>
      <c r="D16" s="108">
        <v>0</v>
      </c>
      <c r="E16" s="108">
        <v>0</v>
      </c>
      <c r="F16" s="108">
        <v>0</v>
      </c>
      <c r="G16" s="108">
        <v>0</v>
      </c>
      <c r="H16" s="108">
        <v>0</v>
      </c>
      <c r="I16" s="108">
        <v>0</v>
      </c>
      <c r="J16" s="108">
        <v>0</v>
      </c>
      <c r="K16" s="110">
        <f t="shared" si="0"/>
        <v>0</v>
      </c>
    </row>
    <row r="17" spans="1:30" x14ac:dyDescent="0.2">
      <c r="A17" s="105"/>
      <c r="B17" s="106" t="s">
        <v>28</v>
      </c>
      <c r="C17" s="107"/>
      <c r="D17" s="108">
        <v>0</v>
      </c>
      <c r="E17" s="108">
        <v>0</v>
      </c>
      <c r="F17" s="108">
        <v>0</v>
      </c>
      <c r="G17" s="108">
        <v>0</v>
      </c>
      <c r="H17" s="108">
        <v>0</v>
      </c>
      <c r="I17" s="108">
        <v>0</v>
      </c>
      <c r="J17" s="108">
        <v>0</v>
      </c>
      <c r="K17" s="110">
        <f t="shared" si="0"/>
        <v>0</v>
      </c>
    </row>
    <row r="18" spans="1:30" x14ac:dyDescent="0.2">
      <c r="A18" s="105"/>
      <c r="B18" s="106" t="s">
        <v>28</v>
      </c>
      <c r="C18" s="107"/>
      <c r="D18" s="108">
        <v>0</v>
      </c>
      <c r="E18" s="108">
        <v>0</v>
      </c>
      <c r="F18" s="108">
        <v>0</v>
      </c>
      <c r="G18" s="108">
        <v>0</v>
      </c>
      <c r="H18" s="108">
        <v>0</v>
      </c>
      <c r="I18" s="108">
        <v>0</v>
      </c>
      <c r="J18" s="108">
        <v>0</v>
      </c>
      <c r="K18" s="110">
        <f t="shared" si="0"/>
        <v>0</v>
      </c>
    </row>
    <row r="19" spans="1:30" s="116" customFormat="1" ht="20.25" customHeight="1" x14ac:dyDescent="0.25">
      <c r="A19" s="112"/>
      <c r="B19" s="591" t="s">
        <v>29</v>
      </c>
      <c r="C19" s="591"/>
      <c r="D19" s="113">
        <f t="shared" ref="D19:J19" si="1">SUM(D13:D18)</f>
        <v>0</v>
      </c>
      <c r="E19" s="113">
        <f t="shared" si="1"/>
        <v>0</v>
      </c>
      <c r="F19" s="113">
        <f t="shared" si="1"/>
        <v>0</v>
      </c>
      <c r="G19" s="113">
        <f t="shared" si="1"/>
        <v>0</v>
      </c>
      <c r="H19" s="113">
        <f t="shared" si="1"/>
        <v>0</v>
      </c>
      <c r="I19" s="113">
        <f t="shared" si="1"/>
        <v>0</v>
      </c>
      <c r="J19" s="113">
        <f t="shared" si="1"/>
        <v>0</v>
      </c>
      <c r="K19" s="114">
        <f t="shared" si="0"/>
        <v>0</v>
      </c>
      <c r="L19" s="115"/>
      <c r="M19" s="115"/>
      <c r="N19" s="115"/>
      <c r="O19" s="115"/>
      <c r="P19" s="115"/>
      <c r="Q19" s="115"/>
      <c r="R19" s="115"/>
      <c r="S19" s="115"/>
      <c r="T19" s="115"/>
      <c r="U19" s="115"/>
      <c r="V19" s="115"/>
      <c r="W19" s="115"/>
      <c r="X19" s="115"/>
      <c r="Y19" s="115"/>
      <c r="Z19" s="115"/>
      <c r="AA19" s="115"/>
      <c r="AB19" s="115"/>
      <c r="AC19" s="115"/>
      <c r="AD19" s="115"/>
    </row>
    <row r="20" spans="1:30" s="72" customFormat="1" ht="30.75" customHeight="1" x14ac:dyDescent="0.25">
      <c r="D20" s="117"/>
      <c r="E20" s="117"/>
      <c r="F20" s="117"/>
      <c r="G20" s="117"/>
      <c r="H20" s="117"/>
      <c r="I20" s="117"/>
      <c r="J20" s="117"/>
      <c r="K20" s="118"/>
    </row>
    <row r="21" spans="1:30" s="72" customFormat="1" ht="18.75" customHeight="1" x14ac:dyDescent="0.25">
      <c r="B21" s="119"/>
      <c r="C21" s="119"/>
      <c r="D21" s="120"/>
      <c r="E21" s="590" t="s">
        <v>20</v>
      </c>
      <c r="F21" s="590"/>
      <c r="G21" s="590"/>
      <c r="H21" s="590"/>
      <c r="I21" s="590"/>
      <c r="J21" s="590"/>
      <c r="K21" s="121"/>
    </row>
    <row r="22" spans="1:30" s="72" customFormat="1" ht="21.75" customHeight="1" x14ac:dyDescent="0.2">
      <c r="B22" s="101" t="s">
        <v>30</v>
      </c>
      <c r="C22" s="102" t="s">
        <v>22</v>
      </c>
      <c r="D22" s="102" t="s">
        <v>23</v>
      </c>
      <c r="E22" s="103">
        <v>1</v>
      </c>
      <c r="F22" s="103">
        <v>2</v>
      </c>
      <c r="G22" s="103">
        <v>3</v>
      </c>
      <c r="H22" s="103">
        <v>4</v>
      </c>
      <c r="I22" s="103">
        <v>5</v>
      </c>
      <c r="J22" s="103">
        <v>6</v>
      </c>
      <c r="K22" s="103" t="s">
        <v>24</v>
      </c>
    </row>
    <row r="23" spans="1:30" x14ac:dyDescent="0.2">
      <c r="B23" s="122" t="s">
        <v>31</v>
      </c>
      <c r="C23" s="80"/>
      <c r="D23" s="123">
        <v>0</v>
      </c>
      <c r="E23" s="109">
        <v>0</v>
      </c>
      <c r="F23" s="109">
        <v>0</v>
      </c>
      <c r="G23" s="109">
        <v>0</v>
      </c>
      <c r="H23" s="109">
        <v>0</v>
      </c>
      <c r="I23" s="109">
        <v>0</v>
      </c>
      <c r="J23" s="109">
        <v>0</v>
      </c>
      <c r="K23" s="110">
        <f t="shared" ref="K23:K43" si="2">SUM(D23:J23)</f>
        <v>0</v>
      </c>
    </row>
    <row r="24" spans="1:30" ht="13.5" customHeight="1" x14ac:dyDescent="0.2">
      <c r="B24" s="122" t="s">
        <v>32</v>
      </c>
      <c r="C24" s="80"/>
      <c r="D24" s="123">
        <v>0</v>
      </c>
      <c r="E24" s="109">
        <v>0</v>
      </c>
      <c r="F24" s="109">
        <v>0</v>
      </c>
      <c r="G24" s="109">
        <v>0</v>
      </c>
      <c r="H24" s="109">
        <v>0</v>
      </c>
      <c r="I24" s="109">
        <v>0</v>
      </c>
      <c r="J24" s="109">
        <v>0</v>
      </c>
      <c r="K24" s="110">
        <f t="shared" si="2"/>
        <v>0</v>
      </c>
    </row>
    <row r="25" spans="1:30" ht="14.25" customHeight="1" x14ac:dyDescent="0.2">
      <c r="B25" s="122" t="s">
        <v>33</v>
      </c>
      <c r="C25" s="80"/>
      <c r="D25" s="123">
        <v>0</v>
      </c>
      <c r="E25" s="109">
        <v>0</v>
      </c>
      <c r="F25" s="109">
        <v>0</v>
      </c>
      <c r="G25" s="109">
        <v>0</v>
      </c>
      <c r="H25" s="109">
        <v>0</v>
      </c>
      <c r="I25" s="109">
        <v>0</v>
      </c>
      <c r="J25" s="109">
        <v>0</v>
      </c>
      <c r="K25" s="110">
        <f t="shared" si="2"/>
        <v>0</v>
      </c>
    </row>
    <row r="26" spans="1:30" ht="14.25" customHeight="1" x14ac:dyDescent="0.2">
      <c r="B26" s="122" t="s">
        <v>34</v>
      </c>
      <c r="C26" s="80"/>
      <c r="D26" s="123">
        <v>0</v>
      </c>
      <c r="E26" s="109">
        <v>0</v>
      </c>
      <c r="F26" s="109">
        <v>0</v>
      </c>
      <c r="G26" s="109">
        <v>0</v>
      </c>
      <c r="H26" s="109">
        <v>0</v>
      </c>
      <c r="I26" s="109">
        <v>0</v>
      </c>
      <c r="J26" s="109">
        <v>0</v>
      </c>
      <c r="K26" s="110">
        <f t="shared" si="2"/>
        <v>0</v>
      </c>
    </row>
    <row r="27" spans="1:30" x14ac:dyDescent="0.2">
      <c r="B27" s="122" t="s">
        <v>35</v>
      </c>
      <c r="C27" s="80"/>
      <c r="D27" s="123">
        <v>0</v>
      </c>
      <c r="E27" s="109">
        <v>0</v>
      </c>
      <c r="F27" s="109">
        <v>0</v>
      </c>
      <c r="G27" s="109">
        <v>0</v>
      </c>
      <c r="H27" s="109">
        <v>0</v>
      </c>
      <c r="I27" s="109">
        <v>0</v>
      </c>
      <c r="J27" s="109">
        <v>0</v>
      </c>
      <c r="K27" s="110">
        <f t="shared" si="2"/>
        <v>0</v>
      </c>
    </row>
    <row r="28" spans="1:30" x14ac:dyDescent="0.2">
      <c r="B28" s="122" t="s">
        <v>36</v>
      </c>
      <c r="C28" s="80"/>
      <c r="D28" s="123">
        <v>0</v>
      </c>
      <c r="E28" s="109">
        <v>0</v>
      </c>
      <c r="F28" s="109">
        <v>0</v>
      </c>
      <c r="G28" s="109">
        <v>0</v>
      </c>
      <c r="H28" s="109">
        <v>0</v>
      </c>
      <c r="I28" s="109">
        <v>0</v>
      </c>
      <c r="J28" s="109">
        <v>0</v>
      </c>
      <c r="K28" s="110">
        <f t="shared" si="2"/>
        <v>0</v>
      </c>
    </row>
    <row r="29" spans="1:30" x14ac:dyDescent="0.2">
      <c r="B29" s="122" t="s">
        <v>37</v>
      </c>
      <c r="C29" s="80"/>
      <c r="D29" s="123">
        <v>0</v>
      </c>
      <c r="E29" s="109">
        <v>0</v>
      </c>
      <c r="F29" s="109">
        <v>0</v>
      </c>
      <c r="G29" s="109">
        <v>0</v>
      </c>
      <c r="H29" s="109">
        <v>0</v>
      </c>
      <c r="I29" s="109">
        <v>0</v>
      </c>
      <c r="J29" s="109">
        <v>0</v>
      </c>
      <c r="K29" s="110">
        <f t="shared" si="2"/>
        <v>0</v>
      </c>
    </row>
    <row r="30" spans="1:30" x14ac:dyDescent="0.2">
      <c r="B30" s="122" t="s">
        <v>38</v>
      </c>
      <c r="C30" s="80"/>
      <c r="D30" s="123">
        <v>0</v>
      </c>
      <c r="E30" s="109">
        <v>0</v>
      </c>
      <c r="F30" s="109">
        <v>0</v>
      </c>
      <c r="G30" s="109">
        <v>0</v>
      </c>
      <c r="H30" s="109">
        <v>0</v>
      </c>
      <c r="I30" s="109">
        <v>0</v>
      </c>
      <c r="J30" s="109">
        <v>0</v>
      </c>
      <c r="K30" s="110">
        <f t="shared" si="2"/>
        <v>0</v>
      </c>
    </row>
    <row r="31" spans="1:30" x14ac:dyDescent="0.2">
      <c r="B31" s="122" t="s">
        <v>39</v>
      </c>
      <c r="C31" s="80"/>
      <c r="D31" s="123">
        <v>0</v>
      </c>
      <c r="E31" s="109">
        <v>0</v>
      </c>
      <c r="F31" s="109">
        <v>0</v>
      </c>
      <c r="G31" s="109">
        <v>0</v>
      </c>
      <c r="H31" s="109">
        <v>0</v>
      </c>
      <c r="I31" s="109">
        <v>0</v>
      </c>
      <c r="J31" s="109">
        <v>0</v>
      </c>
      <c r="K31" s="110">
        <f t="shared" si="2"/>
        <v>0</v>
      </c>
    </row>
    <row r="32" spans="1:30" x14ac:dyDescent="0.2">
      <c r="B32" s="122" t="s">
        <v>40</v>
      </c>
      <c r="C32" s="80"/>
      <c r="D32" s="123">
        <v>0</v>
      </c>
      <c r="E32" s="109">
        <v>0</v>
      </c>
      <c r="F32" s="109">
        <v>0</v>
      </c>
      <c r="G32" s="109">
        <v>0</v>
      </c>
      <c r="H32" s="109">
        <v>0</v>
      </c>
      <c r="I32" s="109">
        <v>0</v>
      </c>
      <c r="J32" s="109">
        <v>0</v>
      </c>
      <c r="K32" s="110">
        <f t="shared" si="2"/>
        <v>0</v>
      </c>
    </row>
    <row r="33" spans="1:30" x14ac:dyDescent="0.2">
      <c r="B33" s="122" t="s">
        <v>41</v>
      </c>
      <c r="C33" s="80"/>
      <c r="D33" s="123">
        <v>0</v>
      </c>
      <c r="E33" s="109">
        <v>0</v>
      </c>
      <c r="F33" s="109">
        <v>0</v>
      </c>
      <c r="G33" s="109">
        <v>0</v>
      </c>
      <c r="H33" s="109">
        <v>0</v>
      </c>
      <c r="I33" s="109">
        <v>0</v>
      </c>
      <c r="J33" s="109">
        <v>0</v>
      </c>
      <c r="K33" s="110">
        <f t="shared" si="2"/>
        <v>0</v>
      </c>
    </row>
    <row r="34" spans="1:30" x14ac:dyDescent="0.2">
      <c r="B34" s="122" t="s">
        <v>42</v>
      </c>
      <c r="C34" s="80"/>
      <c r="D34" s="123">
        <v>0</v>
      </c>
      <c r="E34" s="109">
        <v>0</v>
      </c>
      <c r="F34" s="109">
        <v>0</v>
      </c>
      <c r="G34" s="109">
        <v>0</v>
      </c>
      <c r="H34" s="109">
        <v>0</v>
      </c>
      <c r="I34" s="109">
        <v>0</v>
      </c>
      <c r="J34" s="109">
        <v>0</v>
      </c>
      <c r="K34" s="110">
        <f t="shared" si="2"/>
        <v>0</v>
      </c>
    </row>
    <row r="35" spans="1:30" x14ac:dyDescent="0.2">
      <c r="B35" s="106" t="s">
        <v>43</v>
      </c>
      <c r="C35" s="80"/>
      <c r="D35" s="123" t="s">
        <v>44</v>
      </c>
      <c r="E35" s="109">
        <v>0</v>
      </c>
      <c r="F35" s="109">
        <v>0</v>
      </c>
      <c r="G35" s="109">
        <v>0</v>
      </c>
      <c r="H35" s="109">
        <v>0</v>
      </c>
      <c r="I35" s="109">
        <v>0</v>
      </c>
      <c r="J35" s="109">
        <v>0</v>
      </c>
      <c r="K35" s="110">
        <f t="shared" si="2"/>
        <v>0</v>
      </c>
    </row>
    <row r="36" spans="1:30" x14ac:dyDescent="0.2">
      <c r="B36" s="122" t="s">
        <v>45</v>
      </c>
      <c r="C36" s="80"/>
      <c r="D36" s="123">
        <v>0</v>
      </c>
      <c r="E36" s="109">
        <v>0</v>
      </c>
      <c r="F36" s="109">
        <v>0</v>
      </c>
      <c r="G36" s="109">
        <v>0</v>
      </c>
      <c r="H36" s="109">
        <v>0</v>
      </c>
      <c r="I36" s="109">
        <v>0</v>
      </c>
      <c r="J36" s="109">
        <v>0</v>
      </c>
      <c r="K36" s="110">
        <f t="shared" si="2"/>
        <v>0</v>
      </c>
    </row>
    <row r="37" spans="1:30" x14ac:dyDescent="0.2">
      <c r="B37" s="106" t="s">
        <v>46</v>
      </c>
      <c r="C37" s="80"/>
      <c r="D37" s="124" t="s">
        <v>44</v>
      </c>
      <c r="E37" s="109">
        <v>0</v>
      </c>
      <c r="F37" s="125">
        <f>E37</f>
        <v>0</v>
      </c>
      <c r="G37" s="125">
        <f>E37</f>
        <v>0</v>
      </c>
      <c r="H37" s="125">
        <f>E37</f>
        <v>0</v>
      </c>
      <c r="I37" s="125">
        <f>E37</f>
        <v>0</v>
      </c>
      <c r="J37" s="125">
        <f>E37</f>
        <v>0</v>
      </c>
      <c r="K37" s="110">
        <f t="shared" si="2"/>
        <v>0</v>
      </c>
    </row>
    <row r="38" spans="1:30" x14ac:dyDescent="0.2">
      <c r="B38" s="106" t="s">
        <v>28</v>
      </c>
      <c r="C38" s="80"/>
      <c r="D38" s="123">
        <v>0</v>
      </c>
      <c r="E38" s="109">
        <v>0</v>
      </c>
      <c r="F38" s="109">
        <v>0</v>
      </c>
      <c r="G38" s="109">
        <v>0</v>
      </c>
      <c r="H38" s="109">
        <v>0</v>
      </c>
      <c r="I38" s="109">
        <v>0</v>
      </c>
      <c r="J38" s="109">
        <v>0</v>
      </c>
      <c r="K38" s="110">
        <f t="shared" si="2"/>
        <v>0</v>
      </c>
    </row>
    <row r="39" spans="1:30" x14ac:dyDescent="0.2">
      <c r="B39" s="106" t="s">
        <v>28</v>
      </c>
      <c r="C39" s="80"/>
      <c r="D39" s="123">
        <v>0</v>
      </c>
      <c r="E39" s="109">
        <v>0</v>
      </c>
      <c r="F39" s="109">
        <v>0</v>
      </c>
      <c r="G39" s="109">
        <v>0</v>
      </c>
      <c r="H39" s="109">
        <v>0</v>
      </c>
      <c r="I39" s="109">
        <v>0</v>
      </c>
      <c r="J39" s="109">
        <v>0</v>
      </c>
      <c r="K39" s="110">
        <f t="shared" si="2"/>
        <v>0</v>
      </c>
    </row>
    <row r="40" spans="1:30" x14ac:dyDescent="0.2">
      <c r="B40" s="106" t="s">
        <v>28</v>
      </c>
      <c r="C40" s="80"/>
      <c r="D40" s="123">
        <v>0</v>
      </c>
      <c r="E40" s="109">
        <v>0</v>
      </c>
      <c r="F40" s="109">
        <v>0</v>
      </c>
      <c r="G40" s="109">
        <v>0</v>
      </c>
      <c r="H40" s="109">
        <v>0</v>
      </c>
      <c r="I40" s="109">
        <v>0</v>
      </c>
      <c r="J40" s="109">
        <v>0</v>
      </c>
      <c r="K40" s="110">
        <f t="shared" si="2"/>
        <v>0</v>
      </c>
    </row>
    <row r="41" spans="1:30" x14ac:dyDescent="0.2">
      <c r="B41" s="106" t="s">
        <v>28</v>
      </c>
      <c r="C41" s="80"/>
      <c r="D41" s="123">
        <v>0</v>
      </c>
      <c r="E41" s="109">
        <v>0</v>
      </c>
      <c r="F41" s="109">
        <v>0</v>
      </c>
      <c r="G41" s="109">
        <v>0</v>
      </c>
      <c r="H41" s="109">
        <v>0</v>
      </c>
      <c r="I41" s="109">
        <v>0</v>
      </c>
      <c r="J41" s="109">
        <v>0</v>
      </c>
      <c r="K41" s="110">
        <f t="shared" si="2"/>
        <v>0</v>
      </c>
    </row>
    <row r="42" spans="1:30" x14ac:dyDescent="0.2">
      <c r="B42" s="106" t="s">
        <v>28</v>
      </c>
      <c r="C42" s="80"/>
      <c r="D42" s="123">
        <v>0</v>
      </c>
      <c r="E42" s="109">
        <v>0</v>
      </c>
      <c r="F42" s="109">
        <v>0</v>
      </c>
      <c r="G42" s="109">
        <v>0</v>
      </c>
      <c r="H42" s="109">
        <v>0</v>
      </c>
      <c r="I42" s="109">
        <v>0</v>
      </c>
      <c r="J42" s="109">
        <v>0</v>
      </c>
      <c r="K42" s="110">
        <f t="shared" si="2"/>
        <v>0</v>
      </c>
    </row>
    <row r="43" spans="1:30" s="126" customFormat="1" ht="18.75" customHeight="1" x14ac:dyDescent="0.2">
      <c r="A43" s="104"/>
      <c r="B43" s="592" t="s">
        <v>47</v>
      </c>
      <c r="C43" s="592"/>
      <c r="D43" s="114">
        <f t="shared" ref="D43:J43" si="3">SUM(D23:D42)</f>
        <v>0</v>
      </c>
      <c r="E43" s="114">
        <f t="shared" si="3"/>
        <v>0</v>
      </c>
      <c r="F43" s="114">
        <f t="shared" si="3"/>
        <v>0</v>
      </c>
      <c r="G43" s="114">
        <f t="shared" si="3"/>
        <v>0</v>
      </c>
      <c r="H43" s="114">
        <f t="shared" si="3"/>
        <v>0</v>
      </c>
      <c r="I43" s="114">
        <f t="shared" si="3"/>
        <v>0</v>
      </c>
      <c r="J43" s="114">
        <f t="shared" si="3"/>
        <v>0</v>
      </c>
      <c r="K43" s="114">
        <f t="shared" si="2"/>
        <v>0</v>
      </c>
      <c r="L43" s="104"/>
      <c r="M43" s="104"/>
      <c r="N43" s="104"/>
      <c r="O43" s="104"/>
      <c r="P43" s="104"/>
      <c r="Q43" s="104"/>
      <c r="R43" s="104"/>
      <c r="S43" s="104"/>
      <c r="T43" s="104"/>
      <c r="U43" s="104"/>
      <c r="V43" s="104"/>
      <c r="W43" s="104"/>
      <c r="X43" s="104"/>
      <c r="Y43" s="104"/>
      <c r="Z43" s="104"/>
      <c r="AA43" s="104"/>
      <c r="AB43" s="104"/>
      <c r="AC43" s="104"/>
      <c r="AD43" s="104"/>
    </row>
    <row r="44" spans="1:30" s="72" customFormat="1" ht="20.25" customHeight="1" x14ac:dyDescent="0.2">
      <c r="D44" s="127"/>
      <c r="E44" s="127"/>
      <c r="F44" s="127"/>
      <c r="G44" s="127"/>
      <c r="H44" s="127"/>
      <c r="I44" s="127"/>
      <c r="J44" s="127"/>
      <c r="K44" s="128"/>
    </row>
    <row r="45" spans="1:30" s="116" customFormat="1" ht="31.5" customHeight="1" x14ac:dyDescent="0.25">
      <c r="A45" s="115"/>
      <c r="C45" s="129" t="s">
        <v>48</v>
      </c>
      <c r="D45" s="114">
        <f t="shared" ref="D45:K45" si="4">D19-D43</f>
        <v>0</v>
      </c>
      <c r="E45" s="114">
        <f t="shared" si="4"/>
        <v>0</v>
      </c>
      <c r="F45" s="114">
        <f t="shared" si="4"/>
        <v>0</v>
      </c>
      <c r="G45" s="114">
        <f t="shared" si="4"/>
        <v>0</v>
      </c>
      <c r="H45" s="114">
        <f t="shared" si="4"/>
        <v>0</v>
      </c>
      <c r="I45" s="114">
        <f t="shared" si="4"/>
        <v>0</v>
      </c>
      <c r="J45" s="114">
        <f t="shared" si="4"/>
        <v>0</v>
      </c>
      <c r="K45" s="114">
        <f t="shared" si="4"/>
        <v>0</v>
      </c>
      <c r="L45" s="115"/>
      <c r="M45" s="115"/>
      <c r="N45" s="115"/>
      <c r="O45" s="115"/>
      <c r="P45" s="115"/>
      <c r="Q45" s="115"/>
      <c r="R45" s="115"/>
      <c r="S45" s="115"/>
      <c r="T45" s="115"/>
      <c r="U45" s="115"/>
      <c r="V45" s="115"/>
      <c r="W45" s="115"/>
      <c r="X45" s="115"/>
      <c r="Y45" s="115"/>
      <c r="Z45" s="115"/>
      <c r="AA45" s="115"/>
      <c r="AB45" s="115"/>
      <c r="AC45" s="115"/>
      <c r="AD45" s="115"/>
    </row>
    <row r="46" spans="1:30" s="72" customFormat="1" ht="21" customHeight="1" x14ac:dyDescent="0.2">
      <c r="C46" s="130"/>
      <c r="D46" s="131"/>
      <c r="E46" s="131"/>
      <c r="F46" s="131"/>
      <c r="G46" s="131"/>
      <c r="H46" s="131"/>
      <c r="I46" s="131"/>
      <c r="J46" s="131"/>
      <c r="K46" s="131"/>
    </row>
    <row r="47" spans="1:30" ht="30" x14ac:dyDescent="0.2">
      <c r="C47" s="132" t="s">
        <v>49</v>
      </c>
      <c r="D47" s="133">
        <v>0</v>
      </c>
      <c r="E47" s="114">
        <f t="shared" ref="E47:K47" si="5">D49</f>
        <v>0</v>
      </c>
      <c r="F47" s="114">
        <f t="shared" si="5"/>
        <v>0</v>
      </c>
      <c r="G47" s="114">
        <f t="shared" si="5"/>
        <v>0</v>
      </c>
      <c r="H47" s="114">
        <f t="shared" si="5"/>
        <v>0</v>
      </c>
      <c r="I47" s="114">
        <f t="shared" si="5"/>
        <v>0</v>
      </c>
      <c r="J47" s="114">
        <f t="shared" si="5"/>
        <v>0</v>
      </c>
      <c r="K47" s="114">
        <f t="shared" si="5"/>
        <v>0</v>
      </c>
    </row>
    <row r="48" spans="1:30" s="72" customFormat="1" ht="15" x14ac:dyDescent="0.25">
      <c r="B48" s="134"/>
      <c r="C48" s="135"/>
      <c r="D48" s="131"/>
      <c r="E48" s="131"/>
      <c r="F48" s="131"/>
      <c r="G48" s="131"/>
      <c r="H48" s="131"/>
      <c r="I48" s="131"/>
      <c r="J48" s="131"/>
      <c r="K48" s="131"/>
    </row>
    <row r="49" spans="2:11" ht="30.75" customHeight="1" x14ac:dyDescent="0.2">
      <c r="C49" s="132" t="s">
        <v>50</v>
      </c>
      <c r="D49" s="114">
        <f t="shared" ref="D49:J49" si="6">D45+D47</f>
        <v>0</v>
      </c>
      <c r="E49" s="114">
        <f t="shared" si="6"/>
        <v>0</v>
      </c>
      <c r="F49" s="114">
        <f t="shared" si="6"/>
        <v>0</v>
      </c>
      <c r="G49" s="114">
        <f t="shared" si="6"/>
        <v>0</v>
      </c>
      <c r="H49" s="114">
        <f t="shared" si="6"/>
        <v>0</v>
      </c>
      <c r="I49" s="114">
        <f t="shared" si="6"/>
        <v>0</v>
      </c>
      <c r="J49" s="114">
        <f t="shared" si="6"/>
        <v>0</v>
      </c>
      <c r="K49" s="114">
        <f>K47</f>
        <v>0</v>
      </c>
    </row>
    <row r="50" spans="2:11" s="72" customFormat="1" x14ac:dyDescent="0.2"/>
    <row r="51" spans="2:11" s="72" customFormat="1" x14ac:dyDescent="0.2"/>
    <row r="52" spans="2:11" s="72" customFormat="1" ht="18" x14ac:dyDescent="0.2">
      <c r="B52" s="586" t="s">
        <v>51</v>
      </c>
      <c r="C52" s="586"/>
      <c r="D52" s="586"/>
      <c r="E52" s="586"/>
      <c r="F52" s="586"/>
      <c r="G52" s="586"/>
      <c r="H52" s="586"/>
      <c r="I52" s="586"/>
      <c r="J52" s="586"/>
      <c r="K52" s="586"/>
    </row>
    <row r="53" spans="2:11" ht="18" customHeight="1" x14ac:dyDescent="0.2">
      <c r="B53" s="587" t="s">
        <v>52</v>
      </c>
      <c r="C53" s="587"/>
      <c r="D53" s="587"/>
      <c r="E53" s="587"/>
      <c r="F53" s="587"/>
      <c r="G53" s="587"/>
      <c r="H53" s="587"/>
      <c r="I53" s="587"/>
      <c r="J53" s="587"/>
      <c r="K53" s="587"/>
    </row>
    <row r="54" spans="2:11" ht="14.25" customHeight="1" x14ac:dyDescent="0.2">
      <c r="B54" s="588"/>
      <c r="C54" s="588"/>
      <c r="D54" s="588"/>
      <c r="E54" s="588"/>
      <c r="F54" s="588"/>
      <c r="G54" s="588"/>
      <c r="H54" s="588"/>
      <c r="I54" s="588"/>
      <c r="J54" s="588"/>
      <c r="K54" s="588"/>
    </row>
    <row r="55" spans="2:11" ht="153" customHeight="1" x14ac:dyDescent="0.2">
      <c r="B55" s="588"/>
      <c r="C55" s="588"/>
      <c r="D55" s="588"/>
      <c r="E55" s="588"/>
      <c r="F55" s="588"/>
      <c r="G55" s="588"/>
      <c r="H55" s="588"/>
      <c r="I55" s="588"/>
      <c r="J55" s="588"/>
      <c r="K55" s="588"/>
    </row>
    <row r="56" spans="2:11" x14ac:dyDescent="0.2">
      <c r="B56" s="72"/>
      <c r="C56" s="72"/>
      <c r="D56" s="72"/>
      <c r="E56" s="72"/>
      <c r="F56" s="72"/>
      <c r="G56" s="72"/>
      <c r="H56" s="72"/>
      <c r="I56" s="72"/>
      <c r="J56" s="72"/>
      <c r="K56" s="72"/>
    </row>
    <row r="57" spans="2:11" x14ac:dyDescent="0.2">
      <c r="B57" s="72"/>
      <c r="C57" s="72"/>
      <c r="D57" s="72"/>
      <c r="E57" s="72"/>
      <c r="F57" s="72"/>
      <c r="G57" s="72"/>
      <c r="H57" s="72"/>
      <c r="I57" s="72"/>
      <c r="J57" s="72"/>
      <c r="K57" s="72"/>
    </row>
    <row r="58" spans="2:11" x14ac:dyDescent="0.2">
      <c r="B58" s="72"/>
      <c r="C58" s="72"/>
      <c r="D58" s="72"/>
      <c r="E58" s="72"/>
      <c r="F58" s="72"/>
      <c r="G58" s="72"/>
      <c r="H58" s="72"/>
      <c r="I58" s="72"/>
      <c r="J58" s="72"/>
      <c r="K58" s="72"/>
    </row>
    <row r="59" spans="2:11" x14ac:dyDescent="0.2">
      <c r="B59" s="72"/>
      <c r="C59" s="72"/>
      <c r="D59" s="72"/>
      <c r="E59" s="72"/>
      <c r="F59" s="72"/>
      <c r="G59" s="72"/>
      <c r="H59" s="72"/>
      <c r="I59" s="72"/>
      <c r="J59" s="72"/>
      <c r="K59" s="72"/>
    </row>
    <row r="60" spans="2:11" x14ac:dyDescent="0.2">
      <c r="B60" s="72"/>
      <c r="C60" s="72"/>
      <c r="D60" s="72"/>
      <c r="E60" s="72"/>
      <c r="F60" s="72"/>
      <c r="G60" s="72"/>
      <c r="H60" s="72"/>
      <c r="I60" s="72"/>
      <c r="J60" s="72"/>
      <c r="K60" s="72"/>
    </row>
    <row r="61" spans="2:11" x14ac:dyDescent="0.2">
      <c r="B61" s="72"/>
      <c r="C61" s="72"/>
      <c r="D61" s="72"/>
      <c r="E61" s="72"/>
      <c r="F61" s="72"/>
      <c r="G61" s="72"/>
      <c r="H61" s="72"/>
      <c r="I61" s="72"/>
      <c r="J61" s="72"/>
      <c r="K61" s="72"/>
    </row>
    <row r="62" spans="2:11" x14ac:dyDescent="0.2">
      <c r="B62" s="72"/>
      <c r="C62" s="72"/>
      <c r="D62" s="72"/>
      <c r="E62" s="72"/>
      <c r="F62" s="72"/>
      <c r="G62" s="72"/>
      <c r="H62" s="72"/>
      <c r="I62" s="72"/>
      <c r="J62" s="72"/>
      <c r="K62" s="72"/>
    </row>
    <row r="63" spans="2:11" x14ac:dyDescent="0.2">
      <c r="B63" s="72"/>
      <c r="C63" s="72"/>
      <c r="D63" s="72"/>
      <c r="E63" s="72"/>
      <c r="F63" s="72"/>
      <c r="G63" s="72"/>
      <c r="H63" s="72"/>
      <c r="I63" s="72"/>
      <c r="J63" s="72"/>
      <c r="K63" s="72"/>
    </row>
    <row r="64" spans="2:11" x14ac:dyDescent="0.2">
      <c r="B64" s="72"/>
      <c r="C64" s="72"/>
      <c r="D64" s="72"/>
      <c r="E64" s="72"/>
      <c r="F64" s="72"/>
      <c r="G64" s="72"/>
      <c r="H64" s="72"/>
      <c r="I64" s="72"/>
      <c r="J64" s="72"/>
      <c r="K64" s="72"/>
    </row>
    <row r="65" spans="2:11" x14ac:dyDescent="0.2">
      <c r="B65" s="72"/>
      <c r="C65" s="72"/>
      <c r="D65" s="72"/>
      <c r="E65" s="72"/>
      <c r="F65" s="72"/>
      <c r="G65" s="72"/>
      <c r="H65" s="72"/>
      <c r="I65" s="72"/>
      <c r="J65" s="72"/>
      <c r="K65" s="72"/>
    </row>
    <row r="66" spans="2:11" x14ac:dyDescent="0.2">
      <c r="B66" s="72"/>
      <c r="C66" s="72"/>
      <c r="D66" s="72"/>
      <c r="E66" s="72"/>
      <c r="F66" s="72"/>
      <c r="G66" s="72"/>
      <c r="H66" s="72"/>
      <c r="I66" s="72"/>
      <c r="J66" s="72"/>
      <c r="K66" s="72"/>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505" right="0.70866141732283505" top="0.74803149606299202" bottom="0.74803149606299202" header="0.31496062992126" footer="0.31496062992126"/>
  <pageSetup paperSize="9" scale="45"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25" defaultRowHeight="14.25" x14ac:dyDescent="0.2"/>
  <cols>
    <col min="1" max="1" width="4.625" style="17" customWidth="1"/>
    <col min="2" max="2" width="4" style="18" customWidth="1"/>
    <col min="3" max="3" width="4.125" style="17" customWidth="1"/>
    <col min="4" max="12" width="8.625" style="17"/>
    <col min="13" max="13" width="33" style="17" customWidth="1"/>
    <col min="14" max="14" width="39" style="17" customWidth="1"/>
    <col min="15" max="15" width="5" style="17" customWidth="1"/>
    <col min="16" max="16384" width="8.625" style="17"/>
  </cols>
  <sheetData>
    <row r="1" spans="1:17" ht="15" thickBot="1" x14ac:dyDescent="0.25">
      <c r="A1" s="14"/>
      <c r="B1" s="15"/>
      <c r="C1" s="16"/>
      <c r="D1" s="16"/>
      <c r="E1" s="16"/>
      <c r="F1" s="16"/>
      <c r="G1" s="16"/>
      <c r="H1" s="16"/>
      <c r="I1" s="16"/>
      <c r="J1" s="16"/>
      <c r="K1" s="16"/>
      <c r="L1" s="16"/>
      <c r="M1" s="16"/>
      <c r="N1" s="16"/>
      <c r="O1" s="14"/>
    </row>
    <row r="2" spans="1:17" ht="15" thickTop="1" x14ac:dyDescent="0.2">
      <c r="A2" s="14"/>
      <c r="B2" s="23"/>
      <c r="C2" s="14"/>
      <c r="D2" s="14"/>
      <c r="E2" s="14"/>
      <c r="F2" s="14"/>
      <c r="G2" s="14"/>
      <c r="H2" s="14"/>
      <c r="I2" s="14"/>
      <c r="J2" s="14"/>
      <c r="K2" s="14"/>
      <c r="L2" s="14"/>
      <c r="M2" s="14"/>
      <c r="N2" s="14"/>
      <c r="O2" s="14"/>
    </row>
    <row r="3" spans="1:17" ht="18" x14ac:dyDescent="0.2">
      <c r="A3" s="14"/>
      <c r="B3" s="23"/>
      <c r="C3" s="14"/>
      <c r="D3" s="59" t="s">
        <v>53</v>
      </c>
      <c r="E3" s="593" t="e">
        <f>IF(ISBLANK('Пам''ятка'!#REF!),"",'Пам''ятка'!#REF!)</f>
        <v>#REF!</v>
      </c>
      <c r="F3" s="594"/>
      <c r="G3" s="594"/>
      <c r="H3" s="594"/>
      <c r="I3" s="594"/>
      <c r="J3" s="594"/>
      <c r="K3" s="594"/>
      <c r="L3" s="594"/>
      <c r="M3" s="14"/>
      <c r="N3" s="14"/>
      <c r="O3" s="14"/>
    </row>
    <row r="4" spans="1:17" ht="18" x14ac:dyDescent="0.2">
      <c r="A4" s="14"/>
      <c r="B4" s="23"/>
      <c r="C4" s="14"/>
      <c r="D4" s="59" t="s">
        <v>54</v>
      </c>
      <c r="E4" s="593" t="str">
        <f>IF(ISBLANK('Пам''ятка'!$E$2),"",'Пам''ятка'!$E$2)</f>
        <v/>
      </c>
      <c r="F4" s="594"/>
      <c r="G4" s="594"/>
      <c r="H4" s="594"/>
      <c r="I4" s="594"/>
      <c r="J4" s="594"/>
      <c r="K4" s="594"/>
      <c r="L4" s="594"/>
      <c r="M4" s="14"/>
      <c r="N4" s="14"/>
      <c r="O4" s="14"/>
    </row>
    <row r="5" spans="1:17" ht="18" x14ac:dyDescent="0.2">
      <c r="A5" s="14"/>
      <c r="B5" s="23"/>
      <c r="C5" s="14"/>
      <c r="D5" s="59" t="s">
        <v>55</v>
      </c>
      <c r="E5" s="593" t="e">
        <f>IF(ISBLANK('Пам''ятка'!#REF!),"",'Пам''ятка'!#REF!)</f>
        <v>#REF!</v>
      </c>
      <c r="F5" s="594"/>
      <c r="G5" s="594"/>
      <c r="H5" s="594"/>
      <c r="I5" s="594"/>
      <c r="J5" s="594"/>
      <c r="K5" s="594"/>
      <c r="L5" s="594"/>
      <c r="M5" s="14"/>
      <c r="N5" s="14"/>
      <c r="O5" s="14"/>
    </row>
    <row r="6" spans="1:17" ht="19.7" customHeight="1" x14ac:dyDescent="0.2">
      <c r="A6" s="14"/>
      <c r="C6" s="14"/>
      <c r="D6" s="14"/>
      <c r="E6" s="14"/>
      <c r="F6" s="14"/>
      <c r="G6" s="14"/>
      <c r="H6" s="14"/>
      <c r="I6" s="14"/>
      <c r="J6" s="14"/>
      <c r="K6" s="14"/>
      <c r="L6" s="14"/>
      <c r="M6" s="14"/>
      <c r="N6" s="14"/>
      <c r="O6" s="14"/>
    </row>
    <row r="7" spans="1:17" ht="23.25" x14ac:dyDescent="0.2">
      <c r="A7" s="14"/>
      <c r="B7" s="252" t="s">
        <v>57</v>
      </c>
      <c r="C7" s="252"/>
      <c r="D7" s="252"/>
      <c r="E7" s="252"/>
      <c r="F7" s="252"/>
      <c r="G7" s="252"/>
      <c r="H7" s="252"/>
      <c r="I7" s="252"/>
      <c r="J7" s="252"/>
      <c r="K7" s="252"/>
      <c r="L7" s="252"/>
      <c r="M7" s="252"/>
      <c r="N7" s="252"/>
      <c r="O7" s="14"/>
      <c r="P7" s="14"/>
      <c r="Q7" s="14"/>
    </row>
    <row r="8" spans="1:17" x14ac:dyDescent="0.2">
      <c r="A8" s="14"/>
      <c r="B8" s="23"/>
      <c r="C8" s="14"/>
      <c r="D8" s="14"/>
      <c r="E8" s="14"/>
      <c r="F8" s="14"/>
      <c r="G8" s="14"/>
      <c r="H8" s="14"/>
      <c r="I8" s="14"/>
      <c r="J8" s="14"/>
      <c r="K8" s="14"/>
      <c r="L8" s="14"/>
      <c r="M8" s="14"/>
      <c r="N8" s="14"/>
      <c r="O8" s="14"/>
      <c r="P8" s="14"/>
      <c r="Q8" s="14"/>
    </row>
    <row r="9" spans="1:17" ht="49.35" customHeight="1" x14ac:dyDescent="0.2">
      <c r="B9" s="65" t="s">
        <v>56</v>
      </c>
      <c r="C9" s="254" t="s">
        <v>84</v>
      </c>
      <c r="D9" s="254"/>
      <c r="E9" s="254"/>
      <c r="F9" s="254"/>
      <c r="G9" s="254"/>
      <c r="H9" s="254"/>
      <c r="I9" s="254"/>
      <c r="J9" s="254"/>
      <c r="K9" s="254"/>
      <c r="L9" s="254"/>
      <c r="M9" s="254"/>
      <c r="N9" s="254"/>
    </row>
    <row r="10" spans="1:17" x14ac:dyDescent="0.2">
      <c r="B10" s="65" t="s">
        <v>56</v>
      </c>
      <c r="C10" s="254" t="s">
        <v>58</v>
      </c>
      <c r="D10" s="254"/>
      <c r="E10" s="254"/>
      <c r="F10" s="254"/>
      <c r="G10" s="254"/>
      <c r="H10" s="254"/>
      <c r="I10" s="254"/>
      <c r="J10" s="254"/>
      <c r="K10" s="254"/>
      <c r="L10" s="254"/>
      <c r="M10" s="254"/>
      <c r="N10" s="254"/>
    </row>
    <row r="25" spans="2:14" x14ac:dyDescent="0.2">
      <c r="B25" s="65" t="s">
        <v>56</v>
      </c>
      <c r="C25" s="254" t="s">
        <v>85</v>
      </c>
      <c r="D25" s="254"/>
      <c r="E25" s="254"/>
      <c r="F25" s="254"/>
      <c r="G25" s="254"/>
      <c r="H25" s="254"/>
      <c r="I25" s="254"/>
      <c r="J25" s="254"/>
      <c r="K25" s="254"/>
      <c r="L25" s="254"/>
      <c r="M25" s="254"/>
      <c r="N25" s="254"/>
    </row>
    <row r="37" spans="2:14" ht="49.35" customHeight="1" x14ac:dyDescent="0.2">
      <c r="B37" s="65" t="s">
        <v>56</v>
      </c>
      <c r="C37" s="254" t="s">
        <v>86</v>
      </c>
      <c r="D37" s="254"/>
      <c r="E37" s="254"/>
      <c r="F37" s="254"/>
      <c r="G37" s="254"/>
      <c r="H37" s="254"/>
      <c r="I37" s="254"/>
      <c r="J37" s="254"/>
      <c r="K37" s="254"/>
      <c r="L37" s="254"/>
      <c r="M37" s="254"/>
      <c r="N37" s="254"/>
    </row>
    <row r="52" spans="2:14" ht="33.6" customHeight="1" x14ac:dyDescent="0.2">
      <c r="B52" s="65" t="s">
        <v>56</v>
      </c>
      <c r="C52" s="595" t="s">
        <v>87</v>
      </c>
      <c r="D52" s="595"/>
      <c r="E52" s="595"/>
      <c r="F52" s="595"/>
      <c r="G52" s="595"/>
      <c r="H52" s="595"/>
      <c r="I52" s="595"/>
      <c r="J52" s="595"/>
      <c r="K52" s="595"/>
      <c r="L52" s="595"/>
      <c r="M52" s="595"/>
      <c r="N52" s="595"/>
    </row>
    <row r="63" spans="2:14" ht="33.75" customHeight="1" x14ac:dyDescent="0.2">
      <c r="B63" s="65" t="s">
        <v>56</v>
      </c>
      <c r="C63" s="595" t="s">
        <v>88</v>
      </c>
      <c r="D63" s="595"/>
      <c r="E63" s="595"/>
      <c r="F63" s="595"/>
      <c r="G63" s="595"/>
      <c r="H63" s="595"/>
      <c r="I63" s="595"/>
      <c r="J63" s="595"/>
      <c r="K63" s="595"/>
      <c r="L63" s="595"/>
      <c r="M63" s="595"/>
      <c r="N63" s="595"/>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6" right="0.31496062992126" top="0.35433070866141703" bottom="0.15748031496063" header="0.31496062992126" footer="0.118110236220472"/>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899ca00-cb3a-44dc-80ac-37b6f5846730" ContentTypeId="0x010100480CB59BB45EF54FBF22AC331A671B29" PreviousValue="false"/>
</file>

<file path=customXml/item2.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Classification xmlns="28151370-5e02-4f6c-aff6-f20a019dd6fd">Official</DocumentClassification>
    <PD xmlns="28151370-5e02-4f6c-aff6-f20a019dd6fd">N</PD>
    <AR xmlns="28151370-5e02-4f6c-aff6-f20a019dd6fd">N</AR>
    <SC-PD xmlns="28151370-5e02-4f6c-aff6-f20a019dd6fd">N</SC-P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19629-48ED-4E0C-ACC1-2A3467205628}">
  <ds:schemaRefs>
    <ds:schemaRef ds:uri="Microsoft.SharePoint.Taxonomy.ContentTypeSync"/>
  </ds:schemaRefs>
</ds:datastoreItem>
</file>

<file path=customXml/itemProps2.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51370-5e02-4f6c-aff6-f20a019dd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285A23-4D59-483C-AA7D-701F9686A045}">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28151370-5e02-4f6c-aff6-f20a019dd6fd"/>
    <ds:schemaRef ds:uri="http://www.w3.org/XML/1998/namespace"/>
  </ds:schemaRefs>
</ds:datastoreItem>
</file>

<file path=customXml/itemProps4.xml><?xml version="1.0" encoding="utf-8"?>
<ds:datastoreItem xmlns:ds="http://schemas.openxmlformats.org/officeDocument/2006/customXml" ds:itemID="{D6140343-1F9F-46D3-BA41-0CB42764A6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15</vt:i4>
      </vt:variant>
    </vt:vector>
  </HeadingPairs>
  <TitlesOfParts>
    <vt:vector size="22" baseType="lpstr">
      <vt:lpstr>Months</vt:lpstr>
      <vt:lpstr>Пам'ятка</vt:lpstr>
      <vt:lpstr>Бизнес план</vt:lpstr>
      <vt:lpstr>Loan Calculator</vt:lpstr>
      <vt:lpstr>План надходжень та витрат</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lpstr>'Loan Calculator'!Заголовки_для_друку</vt:lpstr>
      <vt:lpstr>'1 Actual Cash Flows'!Область_друку</vt:lpstr>
      <vt:lpstr>'Excel Tips'!Область_друку</vt:lpstr>
      <vt:lpstr>'Пам''ятка'!Область_друку</vt:lpstr>
    </vt:vector>
  </TitlesOfParts>
  <Manager/>
  <Company>Start Up Loans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RePack by Diakov</cp:lastModifiedBy>
  <cp:lastPrinted>2022-06-30T08:59:16Z</cp:lastPrinted>
  <dcterms:created xsi:type="dcterms:W3CDTF">2013-11-28T09:20:30Z</dcterms:created>
  <dcterms:modified xsi:type="dcterms:W3CDTF">2026-01-23T13:18:24Z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