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op\Desktop\марина\фриланс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TDSheet!$A$8:$AE$160</definedName>
  </definedNames>
  <calcPr calcId="152511" refMode="R1C1"/>
</workbook>
</file>

<file path=xl/calcChain.xml><?xml version="1.0" encoding="utf-8"?>
<calcChain xmlns="http://schemas.openxmlformats.org/spreadsheetml/2006/main">
  <c r="R18" i="1" l="1"/>
  <c r="Y79" i="1"/>
  <c r="N80" i="1"/>
  <c r="S80" i="1"/>
  <c r="R137" i="1"/>
  <c r="R9" i="1"/>
  <c r="V9" i="1" l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125" i="1"/>
  <c r="T126" i="1"/>
  <c r="T127" i="1"/>
  <c r="T128" i="1"/>
  <c r="T129" i="1"/>
  <c r="T130" i="1"/>
  <c r="T131" i="1"/>
  <c r="T132" i="1"/>
  <c r="T133" i="1"/>
  <c r="T134" i="1"/>
  <c r="T135" i="1"/>
  <c r="T136" i="1"/>
  <c r="T137" i="1"/>
  <c r="T138" i="1"/>
  <c r="T139" i="1"/>
  <c r="T140" i="1"/>
  <c r="T141" i="1"/>
  <c r="T142" i="1"/>
  <c r="T143" i="1"/>
  <c r="T144" i="1"/>
  <c r="T145" i="1"/>
  <c r="T146" i="1"/>
  <c r="T147" i="1"/>
  <c r="T148" i="1"/>
  <c r="T149" i="1"/>
  <c r="T150" i="1"/>
  <c r="T151" i="1"/>
  <c r="T152" i="1"/>
  <c r="T153" i="1"/>
  <c r="T154" i="1"/>
  <c r="T155" i="1"/>
  <c r="T156" i="1"/>
  <c r="T157" i="1"/>
  <c r="T158" i="1"/>
  <c r="T159" i="1"/>
  <c r="T9" i="1"/>
  <c r="P11" i="1" l="1"/>
  <c r="AD159" i="1"/>
  <c r="AD9" i="1"/>
  <c r="X11" i="1"/>
  <c r="X9" i="1"/>
  <c r="N9" i="1"/>
  <c r="U9" i="1" l="1"/>
  <c r="S10" i="1" l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S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59" i="1"/>
  <c r="W9" i="1"/>
  <c r="X37" i="1"/>
  <c r="X73" i="1"/>
  <c r="P10" i="1" l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R37" i="1" s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9" i="1"/>
  <c r="Y9" i="1" l="1"/>
  <c r="AD18" i="1"/>
  <c r="AD51" i="1"/>
  <c r="U144" i="1" l="1"/>
  <c r="Y144" i="1" s="1"/>
  <c r="U14" i="1" l="1"/>
  <c r="Y14" i="1" s="1"/>
  <c r="U10" i="1" l="1"/>
  <c r="Y10" i="1" s="1"/>
  <c r="U11" i="1"/>
  <c r="Y11" i="1" s="1"/>
  <c r="U12" i="1"/>
  <c r="Y12" i="1" s="1"/>
  <c r="U13" i="1"/>
  <c r="Y13" i="1" s="1"/>
  <c r="U15" i="1"/>
  <c r="Y15" i="1" s="1"/>
  <c r="U16" i="1"/>
  <c r="Y16" i="1" s="1"/>
  <c r="U17" i="1"/>
  <c r="Y17" i="1" s="1"/>
  <c r="U18" i="1"/>
  <c r="Y18" i="1" s="1"/>
  <c r="U19" i="1"/>
  <c r="Y19" i="1" s="1"/>
  <c r="U20" i="1"/>
  <c r="Y20" i="1" s="1"/>
  <c r="U21" i="1"/>
  <c r="Y21" i="1" s="1"/>
  <c r="U22" i="1"/>
  <c r="Y22" i="1" s="1"/>
  <c r="U23" i="1"/>
  <c r="Y23" i="1" s="1"/>
  <c r="U24" i="1"/>
  <c r="Y24" i="1" s="1"/>
  <c r="U25" i="1"/>
  <c r="Y25" i="1" s="1"/>
  <c r="U26" i="1"/>
  <c r="Y26" i="1" s="1"/>
  <c r="U27" i="1"/>
  <c r="Y27" i="1" s="1"/>
  <c r="U28" i="1"/>
  <c r="Y28" i="1" s="1"/>
  <c r="U29" i="1"/>
  <c r="Y29" i="1" s="1"/>
  <c r="U30" i="1"/>
  <c r="Y30" i="1" s="1"/>
  <c r="U31" i="1"/>
  <c r="Y31" i="1" s="1"/>
  <c r="U32" i="1"/>
  <c r="Y32" i="1" s="1"/>
  <c r="U33" i="1"/>
  <c r="Y33" i="1" s="1"/>
  <c r="U34" i="1"/>
  <c r="Y34" i="1" s="1"/>
  <c r="U35" i="1"/>
  <c r="Y35" i="1" s="1"/>
  <c r="U36" i="1"/>
  <c r="Y36" i="1" s="1"/>
  <c r="U37" i="1"/>
  <c r="Y37" i="1" s="1"/>
  <c r="U38" i="1"/>
  <c r="Y38" i="1" s="1"/>
  <c r="U39" i="1"/>
  <c r="Y39" i="1" s="1"/>
  <c r="U40" i="1"/>
  <c r="Y40" i="1" s="1"/>
  <c r="U41" i="1"/>
  <c r="Y41" i="1" s="1"/>
  <c r="U42" i="1"/>
  <c r="Y42" i="1" s="1"/>
  <c r="U43" i="1"/>
  <c r="Y43" i="1" s="1"/>
  <c r="U44" i="1"/>
  <c r="Y44" i="1" s="1"/>
  <c r="U46" i="1"/>
  <c r="Y46" i="1" s="1"/>
  <c r="U47" i="1"/>
  <c r="Y47" i="1" s="1"/>
  <c r="U48" i="1"/>
  <c r="Y48" i="1" s="1"/>
  <c r="U49" i="1"/>
  <c r="Y49" i="1" s="1"/>
  <c r="U50" i="1"/>
  <c r="Y50" i="1" s="1"/>
  <c r="U51" i="1"/>
  <c r="Y51" i="1" s="1"/>
  <c r="U52" i="1"/>
  <c r="Y52" i="1" s="1"/>
  <c r="U53" i="1"/>
  <c r="Y53" i="1" s="1"/>
  <c r="U54" i="1"/>
  <c r="Y54" i="1" s="1"/>
  <c r="U55" i="1"/>
  <c r="Y55" i="1" s="1"/>
  <c r="U56" i="1"/>
  <c r="Y56" i="1" s="1"/>
  <c r="U57" i="1"/>
  <c r="Y57" i="1" s="1"/>
  <c r="U58" i="1"/>
  <c r="Y58" i="1" s="1"/>
  <c r="U59" i="1"/>
  <c r="Y59" i="1" s="1"/>
  <c r="U60" i="1"/>
  <c r="Y60" i="1" s="1"/>
  <c r="U61" i="1"/>
  <c r="Y61" i="1" s="1"/>
  <c r="X63" i="1"/>
  <c r="U64" i="1"/>
  <c r="Y64" i="1" s="1"/>
  <c r="U65" i="1"/>
  <c r="Y65" i="1" s="1"/>
  <c r="U66" i="1"/>
  <c r="Y66" i="1" s="1"/>
  <c r="U67" i="1"/>
  <c r="Y67" i="1" s="1"/>
  <c r="U68" i="1"/>
  <c r="Y68" i="1" s="1"/>
  <c r="U69" i="1"/>
  <c r="Y69" i="1" s="1"/>
  <c r="U70" i="1"/>
  <c r="Y70" i="1" s="1"/>
  <c r="U71" i="1"/>
  <c r="Y71" i="1" s="1"/>
  <c r="U72" i="1"/>
  <c r="Y72" i="1" s="1"/>
  <c r="U73" i="1"/>
  <c r="Y73" i="1" s="1"/>
  <c r="U74" i="1"/>
  <c r="Y74" i="1" s="1"/>
  <c r="U75" i="1"/>
  <c r="Y75" i="1" s="1"/>
  <c r="U76" i="1"/>
  <c r="Y76" i="1" s="1"/>
  <c r="U77" i="1"/>
  <c r="Y77" i="1" s="1"/>
  <c r="U78" i="1"/>
  <c r="Y78" i="1" s="1"/>
  <c r="U79" i="1"/>
  <c r="U80" i="1"/>
  <c r="Y80" i="1" s="1"/>
  <c r="U81" i="1"/>
  <c r="Y81" i="1" s="1"/>
  <c r="U82" i="1"/>
  <c r="Y82" i="1" s="1"/>
  <c r="U83" i="1"/>
  <c r="Y83" i="1" s="1"/>
  <c r="U85" i="1"/>
  <c r="Y85" i="1" s="1"/>
  <c r="U86" i="1"/>
  <c r="Y86" i="1" s="1"/>
  <c r="U87" i="1"/>
  <c r="Y87" i="1" s="1"/>
  <c r="U88" i="1"/>
  <c r="Y88" i="1" s="1"/>
  <c r="U89" i="1"/>
  <c r="Y89" i="1" s="1"/>
  <c r="U90" i="1"/>
  <c r="Y90" i="1" s="1"/>
  <c r="X91" i="1"/>
  <c r="X92" i="1"/>
  <c r="U93" i="1"/>
  <c r="Y93" i="1" s="1"/>
  <c r="U94" i="1"/>
  <c r="Y94" i="1" s="1"/>
  <c r="U95" i="1"/>
  <c r="Y95" i="1" s="1"/>
  <c r="U96" i="1"/>
  <c r="Y96" i="1" s="1"/>
  <c r="U97" i="1"/>
  <c r="Y97" i="1" s="1"/>
  <c r="U98" i="1"/>
  <c r="Y98" i="1" s="1"/>
  <c r="U99" i="1"/>
  <c r="Y99" i="1" s="1"/>
  <c r="U100" i="1"/>
  <c r="Y100" i="1" s="1"/>
  <c r="U101" i="1"/>
  <c r="Y101" i="1" s="1"/>
  <c r="U102" i="1"/>
  <c r="Y102" i="1" s="1"/>
  <c r="U103" i="1"/>
  <c r="Y103" i="1" s="1"/>
  <c r="U104" i="1"/>
  <c r="Y104" i="1" s="1"/>
  <c r="U105" i="1"/>
  <c r="Y105" i="1" s="1"/>
  <c r="U106" i="1"/>
  <c r="Y106" i="1" s="1"/>
  <c r="U107" i="1"/>
  <c r="Y107" i="1" s="1"/>
  <c r="X108" i="1"/>
  <c r="X109" i="1"/>
  <c r="X110" i="1"/>
  <c r="U111" i="1"/>
  <c r="Y111" i="1" s="1"/>
  <c r="U112" i="1"/>
  <c r="Y112" i="1" s="1"/>
  <c r="U113" i="1"/>
  <c r="Y113" i="1" s="1"/>
  <c r="U114" i="1"/>
  <c r="Y114" i="1" s="1"/>
  <c r="U115" i="1"/>
  <c r="Y115" i="1" s="1"/>
  <c r="U116" i="1"/>
  <c r="Y116" i="1" s="1"/>
  <c r="U119" i="1"/>
  <c r="Y119" i="1" s="1"/>
  <c r="U120" i="1"/>
  <c r="Y120" i="1" s="1"/>
  <c r="U121" i="1"/>
  <c r="Y121" i="1" s="1"/>
  <c r="U122" i="1"/>
  <c r="Y122" i="1" s="1"/>
  <c r="U123" i="1"/>
  <c r="Y123" i="1" s="1"/>
  <c r="U124" i="1"/>
  <c r="Y124" i="1" s="1"/>
  <c r="U125" i="1"/>
  <c r="Y125" i="1" s="1"/>
  <c r="X126" i="1"/>
  <c r="U127" i="1"/>
  <c r="Y127" i="1" s="1"/>
  <c r="U128" i="1"/>
  <c r="Y128" i="1" s="1"/>
  <c r="U129" i="1"/>
  <c r="Y129" i="1" s="1"/>
  <c r="X130" i="1"/>
  <c r="U131" i="1"/>
  <c r="Y131" i="1" s="1"/>
  <c r="U132" i="1"/>
  <c r="Y132" i="1" s="1"/>
  <c r="U133" i="1"/>
  <c r="Y133" i="1" s="1"/>
  <c r="U134" i="1"/>
  <c r="Y134" i="1" s="1"/>
  <c r="U135" i="1"/>
  <c r="Y135" i="1" s="1"/>
  <c r="U136" i="1"/>
  <c r="Y136" i="1" s="1"/>
  <c r="U137" i="1"/>
  <c r="Y137" i="1" s="1"/>
  <c r="U138" i="1"/>
  <c r="Y138" i="1" s="1"/>
  <c r="U139" i="1"/>
  <c r="Y139" i="1" s="1"/>
  <c r="U140" i="1"/>
  <c r="Y140" i="1" s="1"/>
  <c r="U141" i="1"/>
  <c r="Y141" i="1" s="1"/>
  <c r="U142" i="1"/>
  <c r="Y142" i="1" s="1"/>
  <c r="U143" i="1"/>
  <c r="Y143" i="1" s="1"/>
  <c r="U145" i="1"/>
  <c r="Y145" i="1" s="1"/>
  <c r="U146" i="1"/>
  <c r="Y146" i="1" s="1"/>
  <c r="U147" i="1"/>
  <c r="Y147" i="1" s="1"/>
  <c r="U148" i="1"/>
  <c r="Y148" i="1" s="1"/>
  <c r="U149" i="1"/>
  <c r="Y149" i="1" s="1"/>
  <c r="U150" i="1"/>
  <c r="Y150" i="1" s="1"/>
  <c r="U151" i="1"/>
  <c r="Y151" i="1" s="1"/>
  <c r="U152" i="1"/>
  <c r="Y152" i="1" s="1"/>
  <c r="U153" i="1"/>
  <c r="Y153" i="1" s="1"/>
  <c r="U154" i="1"/>
  <c r="Y154" i="1" s="1"/>
  <c r="U155" i="1"/>
  <c r="Y155" i="1" s="1"/>
  <c r="U156" i="1"/>
  <c r="Y156" i="1" s="1"/>
  <c r="U157" i="1"/>
  <c r="Y157" i="1" s="1"/>
  <c r="U158" i="1"/>
  <c r="Y158" i="1" s="1"/>
  <c r="U159" i="1"/>
  <c r="Y159" i="1" s="1"/>
  <c r="U126" i="1" l="1"/>
  <c r="Y126" i="1" s="1"/>
  <c r="U110" i="1"/>
  <c r="Y110" i="1" s="1"/>
  <c r="U109" i="1"/>
  <c r="Y109" i="1" s="1"/>
  <c r="U130" i="1"/>
  <c r="Y130" i="1" s="1"/>
  <c r="U108" i="1"/>
  <c r="Y108" i="1" s="1"/>
  <c r="U63" i="1"/>
  <c r="Y63" i="1" s="1"/>
  <c r="X76" i="1"/>
  <c r="X124" i="1"/>
  <c r="X117" i="1"/>
  <c r="U117" i="1"/>
  <c r="Y117" i="1" s="1"/>
  <c r="U45" i="1"/>
  <c r="Y45" i="1" s="1"/>
  <c r="X45" i="1"/>
  <c r="U92" i="1"/>
  <c r="Y92" i="1" s="1"/>
  <c r="U91" i="1"/>
  <c r="Y91" i="1" s="1"/>
  <c r="X84" i="1"/>
  <c r="U84" i="1"/>
  <c r="Y84" i="1" s="1"/>
  <c r="U62" i="1"/>
  <c r="Y62" i="1" s="1"/>
  <c r="X62" i="1"/>
  <c r="X118" i="1"/>
  <c r="U118" i="1"/>
  <c r="Y118" i="1" s="1"/>
  <c r="X122" i="1"/>
  <c r="X64" i="1"/>
  <c r="W47" i="1" l="1"/>
  <c r="W23" i="1"/>
  <c r="W83" i="1"/>
  <c r="W130" i="1"/>
  <c r="W118" i="1"/>
  <c r="W106" i="1"/>
  <c r="W82" i="1"/>
  <c r="W70" i="1"/>
  <c r="W58" i="1"/>
  <c r="W34" i="1"/>
  <c r="W22" i="1"/>
  <c r="W96" i="1"/>
  <c r="W131" i="1"/>
  <c r="W59" i="1"/>
  <c r="W35" i="1"/>
  <c r="W129" i="1"/>
  <c r="W117" i="1"/>
  <c r="W81" i="1"/>
  <c r="W69" i="1"/>
  <c r="W45" i="1"/>
  <c r="W33" i="1"/>
  <c r="W21" i="1"/>
  <c r="W119" i="1"/>
  <c r="W107" i="1"/>
  <c r="W71" i="1"/>
  <c r="W128" i="1"/>
  <c r="W116" i="1"/>
  <c r="W104" i="1"/>
  <c r="W92" i="1"/>
  <c r="W80" i="1"/>
  <c r="W68" i="1"/>
  <c r="W44" i="1"/>
  <c r="W32" i="1"/>
  <c r="W108" i="1"/>
  <c r="W79" i="1"/>
  <c r="W120" i="1"/>
  <c r="W126" i="1"/>
  <c r="W102" i="1"/>
  <c r="W78" i="1"/>
  <c r="W66" i="1"/>
  <c r="W42" i="1"/>
  <c r="W132" i="1"/>
  <c r="W139" i="1"/>
  <c r="W150" i="1"/>
  <c r="W138" i="1"/>
  <c r="W125" i="1"/>
  <c r="W101" i="1"/>
  <c r="W65" i="1"/>
  <c r="W41" i="1"/>
  <c r="W29" i="1"/>
  <c r="W17" i="1"/>
  <c r="W115" i="1"/>
  <c r="W43" i="1"/>
  <c r="W31" i="1"/>
  <c r="W124" i="1"/>
  <c r="W100" i="1"/>
  <c r="W88" i="1"/>
  <c r="W76" i="1"/>
  <c r="W64" i="1"/>
  <c r="W16" i="1"/>
  <c r="W127" i="1"/>
  <c r="W159" i="1"/>
  <c r="W123" i="1"/>
  <c r="W111" i="1"/>
  <c r="W87" i="1"/>
  <c r="W75" i="1"/>
  <c r="W63" i="1"/>
  <c r="W39" i="1"/>
  <c r="W15" i="1"/>
  <c r="W91" i="1"/>
  <c r="W110" i="1"/>
  <c r="W98" i="1"/>
  <c r="W86" i="1"/>
  <c r="W62" i="1"/>
  <c r="W50" i="1"/>
  <c r="W14" i="1"/>
  <c r="W103" i="1"/>
  <c r="W122" i="1"/>
  <c r="W74" i="1"/>
  <c r="W26" i="1"/>
  <c r="W121" i="1"/>
  <c r="W109" i="1"/>
  <c r="W97" i="1"/>
  <c r="W85" i="1"/>
  <c r="W61" i="1"/>
  <c r="W49" i="1"/>
  <c r="W37" i="1"/>
  <c r="W25" i="1"/>
  <c r="W13" i="1"/>
  <c r="W84" i="1"/>
  <c r="W60" i="1"/>
  <c r="W48" i="1"/>
  <c r="X10" i="1" l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8" i="1"/>
  <c r="X39" i="1"/>
  <c r="X40" i="1"/>
  <c r="X41" i="1"/>
  <c r="X42" i="1"/>
  <c r="X43" i="1"/>
  <c r="X44" i="1"/>
  <c r="X46" i="1"/>
  <c r="X47" i="1"/>
  <c r="X48" i="1"/>
  <c r="X49" i="1"/>
  <c r="X50" i="1"/>
  <c r="X51" i="1"/>
  <c r="X52" i="1"/>
  <c r="X53" i="1"/>
  <c r="X54" i="1"/>
  <c r="X55" i="1"/>
  <c r="X56" i="1"/>
  <c r="X58" i="1"/>
  <c r="X59" i="1"/>
  <c r="X61" i="1"/>
  <c r="X65" i="1"/>
  <c r="X66" i="1"/>
  <c r="X67" i="1"/>
  <c r="X68" i="1"/>
  <c r="X69" i="1"/>
  <c r="X70" i="1"/>
  <c r="X71" i="1"/>
  <c r="X72" i="1"/>
  <c r="X74" i="1"/>
  <c r="X75" i="1"/>
  <c r="X77" i="1"/>
  <c r="X78" i="1"/>
  <c r="X79" i="1"/>
  <c r="X80" i="1"/>
  <c r="X81" i="1"/>
  <c r="X82" i="1"/>
  <c r="X83" i="1"/>
  <c r="X85" i="1"/>
  <c r="X86" i="1"/>
  <c r="X87" i="1"/>
  <c r="X88" i="1"/>
  <c r="X89" i="1"/>
  <c r="X90" i="1"/>
  <c r="X93" i="1"/>
  <c r="X94" i="1"/>
  <c r="X95" i="1"/>
  <c r="X96" i="1"/>
  <c r="X97" i="1"/>
  <c r="X98" i="1"/>
  <c r="X99" i="1"/>
  <c r="X100" i="1"/>
  <c r="X101" i="1"/>
  <c r="X102" i="1"/>
  <c r="X103" i="1"/>
  <c r="X104" i="1"/>
  <c r="X105" i="1"/>
  <c r="X106" i="1"/>
  <c r="X107" i="1"/>
  <c r="X111" i="1"/>
  <c r="X112" i="1"/>
  <c r="X113" i="1"/>
  <c r="X114" i="1"/>
  <c r="X115" i="1"/>
  <c r="X116" i="1"/>
  <c r="X119" i="1"/>
  <c r="X120" i="1"/>
  <c r="X121" i="1"/>
  <c r="X123" i="1"/>
  <c r="X125" i="1"/>
  <c r="X127" i="1"/>
  <c r="X128" i="1"/>
  <c r="X129" i="1"/>
  <c r="X131" i="1"/>
  <c r="X132" i="1"/>
  <c r="X133" i="1"/>
  <c r="X134" i="1"/>
  <c r="X135" i="1"/>
  <c r="X136" i="1"/>
  <c r="X137" i="1"/>
  <c r="X138" i="1"/>
  <c r="X139" i="1"/>
  <c r="X140" i="1"/>
  <c r="X141" i="1"/>
  <c r="X142" i="1"/>
  <c r="X143" i="1"/>
  <c r="X144" i="1"/>
  <c r="X145" i="1"/>
  <c r="X146" i="1"/>
  <c r="X147" i="1"/>
  <c r="X148" i="1"/>
  <c r="X149" i="1"/>
  <c r="X150" i="1"/>
  <c r="X151" i="1"/>
  <c r="X152" i="1"/>
  <c r="X153" i="1"/>
  <c r="X154" i="1"/>
  <c r="X155" i="1"/>
  <c r="X156" i="1"/>
  <c r="X157" i="1"/>
  <c r="X158" i="1"/>
  <c r="X159" i="1"/>
  <c r="X57" i="1" l="1"/>
  <c r="X60" i="1"/>
  <c r="R13" i="1" l="1"/>
  <c r="R14" i="1"/>
  <c r="R15" i="1"/>
  <c r="R16" i="1"/>
  <c r="R17" i="1"/>
  <c r="R21" i="1"/>
  <c r="R22" i="1"/>
  <c r="R23" i="1"/>
  <c r="R25" i="1"/>
  <c r="R26" i="1"/>
  <c r="R29" i="1"/>
  <c r="R31" i="1"/>
  <c r="R32" i="1"/>
  <c r="R33" i="1"/>
  <c r="R34" i="1"/>
  <c r="R35" i="1"/>
  <c r="R39" i="1"/>
  <c r="R41" i="1"/>
  <c r="R42" i="1"/>
  <c r="R43" i="1"/>
  <c r="R44" i="1"/>
  <c r="R45" i="1"/>
  <c r="R47" i="1"/>
  <c r="R48" i="1"/>
  <c r="R49" i="1"/>
  <c r="R50" i="1"/>
  <c r="R58" i="1"/>
  <c r="R59" i="1"/>
  <c r="R60" i="1"/>
  <c r="R61" i="1"/>
  <c r="R62" i="1"/>
  <c r="R63" i="1"/>
  <c r="R64" i="1"/>
  <c r="R65" i="1"/>
  <c r="R66" i="1"/>
  <c r="R68" i="1"/>
  <c r="R69" i="1"/>
  <c r="R70" i="1"/>
  <c r="R71" i="1"/>
  <c r="R74" i="1"/>
  <c r="R75" i="1"/>
  <c r="R76" i="1"/>
  <c r="R78" i="1"/>
  <c r="R79" i="1"/>
  <c r="R80" i="1"/>
  <c r="R81" i="1"/>
  <c r="R82" i="1"/>
  <c r="R83" i="1"/>
  <c r="R84" i="1"/>
  <c r="R85" i="1"/>
  <c r="R86" i="1"/>
  <c r="R87" i="1"/>
  <c r="R88" i="1"/>
  <c r="R96" i="1"/>
  <c r="R100" i="1"/>
  <c r="R101" i="1"/>
  <c r="R102" i="1"/>
  <c r="R103" i="1"/>
  <c r="R104" i="1"/>
  <c r="R106" i="1"/>
  <c r="R107" i="1"/>
  <c r="R111" i="1"/>
  <c r="R119" i="1"/>
  <c r="R120" i="1"/>
  <c r="R121" i="1"/>
  <c r="R123" i="1"/>
  <c r="R125" i="1"/>
  <c r="R131" i="1"/>
  <c r="R132" i="1"/>
  <c r="R138" i="1"/>
  <c r="R139" i="1"/>
  <c r="R150" i="1"/>
  <c r="R147" i="1" l="1"/>
  <c r="W147" i="1"/>
  <c r="R133" i="1"/>
  <c r="W133" i="1"/>
  <c r="W73" i="1"/>
  <c r="R73" i="1"/>
  <c r="W38" i="1"/>
  <c r="R38" i="1"/>
  <c r="W146" i="1"/>
  <c r="W114" i="1"/>
  <c r="R114" i="1"/>
  <c r="W72" i="1"/>
  <c r="R72" i="1"/>
  <c r="W36" i="1"/>
  <c r="R36" i="1"/>
  <c r="W158" i="1"/>
  <c r="R158" i="1"/>
  <c r="W145" i="1"/>
  <c r="R145" i="1"/>
  <c r="W113" i="1"/>
  <c r="R113" i="1"/>
  <c r="R67" i="1"/>
  <c r="W67" i="1"/>
  <c r="W30" i="1"/>
  <c r="R30" i="1"/>
  <c r="W157" i="1"/>
  <c r="R157" i="1"/>
  <c r="W144" i="1"/>
  <c r="R144" i="1"/>
  <c r="R112" i="1"/>
  <c r="W112" i="1"/>
  <c r="W57" i="1"/>
  <c r="R57" i="1"/>
  <c r="W28" i="1"/>
  <c r="R28" i="1"/>
  <c r="W143" i="1"/>
  <c r="R143" i="1"/>
  <c r="W155" i="1"/>
  <c r="R155" i="1"/>
  <c r="R142" i="1"/>
  <c r="W142" i="1"/>
  <c r="R99" i="1"/>
  <c r="W99" i="1"/>
  <c r="R55" i="1"/>
  <c r="W55" i="1"/>
  <c r="W24" i="1"/>
  <c r="R24" i="1"/>
  <c r="R105" i="1"/>
  <c r="W105" i="1"/>
  <c r="R27" i="1"/>
  <c r="W27" i="1"/>
  <c r="R154" i="1"/>
  <c r="W154" i="1"/>
  <c r="R141" i="1"/>
  <c r="W141" i="1"/>
  <c r="W95" i="1"/>
  <c r="R95" i="1"/>
  <c r="W54" i="1"/>
  <c r="R54" i="1"/>
  <c r="W20" i="1"/>
  <c r="R20" i="1"/>
  <c r="R153" i="1"/>
  <c r="W153" i="1"/>
  <c r="R140" i="1"/>
  <c r="W140" i="1"/>
  <c r="W94" i="1"/>
  <c r="R94" i="1"/>
  <c r="W53" i="1"/>
  <c r="R53" i="1"/>
  <c r="R19" i="1"/>
  <c r="W19" i="1"/>
  <c r="W152" i="1"/>
  <c r="R152" i="1"/>
  <c r="W137" i="1"/>
  <c r="W93" i="1"/>
  <c r="R93" i="1"/>
  <c r="W52" i="1"/>
  <c r="R52" i="1"/>
  <c r="W18" i="1"/>
  <c r="W151" i="1"/>
  <c r="R151" i="1"/>
  <c r="W136" i="1"/>
  <c r="R136" i="1"/>
  <c r="W90" i="1"/>
  <c r="R90" i="1"/>
  <c r="W51" i="1"/>
  <c r="R51" i="1"/>
  <c r="W12" i="1"/>
  <c r="R12" i="1"/>
  <c r="R156" i="1"/>
  <c r="W156" i="1"/>
  <c r="W56" i="1"/>
  <c r="R56" i="1"/>
  <c r="W149" i="1"/>
  <c r="R149" i="1"/>
  <c r="W135" i="1"/>
  <c r="R135" i="1"/>
  <c r="W89" i="1"/>
  <c r="R89" i="1"/>
  <c r="R46" i="1"/>
  <c r="W46" i="1"/>
  <c r="R11" i="1"/>
  <c r="W11" i="1"/>
  <c r="W148" i="1"/>
  <c r="R148" i="1"/>
  <c r="R134" i="1"/>
  <c r="W134" i="1"/>
  <c r="W77" i="1"/>
  <c r="R77" i="1"/>
  <c r="W40" i="1"/>
  <c r="R40" i="1"/>
  <c r="R10" i="1"/>
  <c r="W10" i="1"/>
  <c r="R146" i="1"/>
  <c r="AD10" i="1" l="1"/>
  <c r="AD11" i="1"/>
  <c r="AD12" i="1"/>
  <c r="AD13" i="1"/>
  <c r="AD14" i="1"/>
  <c r="AD15" i="1"/>
  <c r="AD16" i="1"/>
  <c r="AD17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2" i="1"/>
  <c r="AD53" i="1"/>
  <c r="AD54" i="1"/>
  <c r="AD55" i="1"/>
  <c r="AD56" i="1"/>
  <c r="AD57" i="1"/>
  <c r="AD58" i="1"/>
  <c r="AD59" i="1"/>
  <c r="AD60" i="1"/>
  <c r="AD61" i="1"/>
  <c r="AD62" i="1"/>
  <c r="AD63" i="1"/>
  <c r="AD64" i="1"/>
  <c r="AD65" i="1"/>
  <c r="AD66" i="1"/>
  <c r="AD67" i="1"/>
  <c r="AD68" i="1"/>
  <c r="AD69" i="1"/>
  <c r="AD70" i="1"/>
  <c r="AD71" i="1"/>
  <c r="AD72" i="1"/>
  <c r="AD73" i="1"/>
  <c r="AD74" i="1"/>
  <c r="AD75" i="1"/>
  <c r="AD76" i="1"/>
  <c r="AD77" i="1"/>
  <c r="AD78" i="1"/>
  <c r="AD79" i="1"/>
  <c r="AD80" i="1"/>
  <c r="AD81" i="1"/>
  <c r="AD82" i="1"/>
  <c r="AD83" i="1"/>
  <c r="AD84" i="1"/>
  <c r="AD85" i="1"/>
  <c r="AD86" i="1"/>
  <c r="AD87" i="1"/>
  <c r="AD88" i="1"/>
  <c r="AD89" i="1"/>
  <c r="AD90" i="1"/>
  <c r="AD91" i="1"/>
  <c r="AD92" i="1"/>
  <c r="AD93" i="1"/>
  <c r="AD94" i="1"/>
  <c r="AD95" i="1"/>
  <c r="AD96" i="1"/>
  <c r="AD97" i="1"/>
  <c r="AD98" i="1"/>
  <c r="AD99" i="1"/>
  <c r="AD100" i="1"/>
  <c r="AD101" i="1"/>
  <c r="AD102" i="1"/>
  <c r="AD103" i="1"/>
  <c r="AD104" i="1"/>
  <c r="AD105" i="1"/>
  <c r="AD106" i="1"/>
  <c r="AD107" i="1"/>
  <c r="AD108" i="1"/>
  <c r="AD109" i="1"/>
  <c r="AD110" i="1"/>
  <c r="AD111" i="1"/>
  <c r="AD112" i="1"/>
  <c r="AD113" i="1"/>
  <c r="AD114" i="1"/>
  <c r="AD115" i="1"/>
  <c r="AD116" i="1"/>
  <c r="AD117" i="1"/>
  <c r="AD118" i="1"/>
  <c r="AD119" i="1"/>
  <c r="AD120" i="1"/>
  <c r="AD121" i="1"/>
  <c r="AD122" i="1"/>
  <c r="AD123" i="1"/>
  <c r="AD124" i="1"/>
  <c r="AD125" i="1"/>
  <c r="AD126" i="1"/>
  <c r="AD127" i="1"/>
  <c r="AD128" i="1"/>
  <c r="AD129" i="1"/>
  <c r="AD130" i="1"/>
  <c r="AD131" i="1"/>
  <c r="AD132" i="1"/>
  <c r="AD133" i="1"/>
  <c r="AD134" i="1"/>
  <c r="AD135" i="1"/>
  <c r="AD136" i="1"/>
  <c r="AD137" i="1"/>
  <c r="AD138" i="1"/>
  <c r="AD139" i="1"/>
  <c r="AD140" i="1"/>
  <c r="AD141" i="1"/>
  <c r="AD142" i="1"/>
  <c r="AD143" i="1"/>
  <c r="AD144" i="1"/>
  <c r="AD145" i="1"/>
  <c r="AD146" i="1"/>
  <c r="AD147" i="1"/>
  <c r="AD148" i="1"/>
  <c r="AD149" i="1"/>
  <c r="AD150" i="1"/>
  <c r="AD151" i="1"/>
  <c r="AD152" i="1"/>
  <c r="AD153" i="1"/>
  <c r="AD154" i="1"/>
  <c r="AD155" i="1"/>
  <c r="AD156" i="1"/>
  <c r="AD157" i="1"/>
  <c r="AD158" i="1"/>
  <c r="AD160" i="1" l="1"/>
</calcChain>
</file>

<file path=xl/sharedStrings.xml><?xml version="1.0" encoding="utf-8"?>
<sst xmlns="http://schemas.openxmlformats.org/spreadsheetml/2006/main" count="338" uniqueCount="327">
  <si>
    <t>Номенклатура</t>
  </si>
  <si>
    <t>ИТОГО:</t>
  </si>
  <si>
    <t>Средние продажи в сезон</t>
  </si>
  <si>
    <t>Средние продажи в несезон</t>
  </si>
  <si>
    <t>Volume</t>
  </si>
  <si>
    <t>Weight/вес</t>
  </si>
  <si>
    <t>кол. в упаковке</t>
  </si>
  <si>
    <t>Volume 1м3</t>
  </si>
  <si>
    <t>кол.на палете</t>
  </si>
  <si>
    <t>-</t>
  </si>
  <si>
    <t>Средние продажи в сезон х 1.3</t>
  </si>
  <si>
    <t>продажи                    за 3 месяца</t>
  </si>
  <si>
    <t>Запас на складе на тек. дату</t>
  </si>
  <si>
    <t>Средние продажи в несезон x 1.3</t>
  </si>
  <si>
    <t>Оборачиваемость</t>
  </si>
  <si>
    <t>итого</t>
  </si>
  <si>
    <t>КИЕВ</t>
  </si>
  <si>
    <t>февраль</t>
  </si>
  <si>
    <t>Артикул</t>
  </si>
  <si>
    <t>Период: на конец дня 11.10.25</t>
  </si>
  <si>
    <t>название 1</t>
  </si>
  <si>
    <t>название 2</t>
  </si>
  <si>
    <t>название 3</t>
  </si>
  <si>
    <t>название 4</t>
  </si>
  <si>
    <t>название 5</t>
  </si>
  <si>
    <t>название 6</t>
  </si>
  <si>
    <t>название 7</t>
  </si>
  <si>
    <t>название 8</t>
  </si>
  <si>
    <t>название 9</t>
  </si>
  <si>
    <t>название 10</t>
  </si>
  <si>
    <t>название 11</t>
  </si>
  <si>
    <t>название 12</t>
  </si>
  <si>
    <t>название 13</t>
  </si>
  <si>
    <t>название 14</t>
  </si>
  <si>
    <t>название 15</t>
  </si>
  <si>
    <t>название 16</t>
  </si>
  <si>
    <t>название 17</t>
  </si>
  <si>
    <t>название 18</t>
  </si>
  <si>
    <t>название 19</t>
  </si>
  <si>
    <t>название 20</t>
  </si>
  <si>
    <t>название 21</t>
  </si>
  <si>
    <t>название 22</t>
  </si>
  <si>
    <t>название 23</t>
  </si>
  <si>
    <t>название 24</t>
  </si>
  <si>
    <t>название 25</t>
  </si>
  <si>
    <t>название 26</t>
  </si>
  <si>
    <t>название 27</t>
  </si>
  <si>
    <t>название 28</t>
  </si>
  <si>
    <t>название 29</t>
  </si>
  <si>
    <t>название 30</t>
  </si>
  <si>
    <t>название 31</t>
  </si>
  <si>
    <t>название 32</t>
  </si>
  <si>
    <t>название 33</t>
  </si>
  <si>
    <t>название 34</t>
  </si>
  <si>
    <t>название 35</t>
  </si>
  <si>
    <t>название 36</t>
  </si>
  <si>
    <t>название 37</t>
  </si>
  <si>
    <t>название 38</t>
  </si>
  <si>
    <t>название 39</t>
  </si>
  <si>
    <t>название 40</t>
  </si>
  <si>
    <t>название 41</t>
  </si>
  <si>
    <t>название 42</t>
  </si>
  <si>
    <t>название 43</t>
  </si>
  <si>
    <t>название 44</t>
  </si>
  <si>
    <t>название 45</t>
  </si>
  <si>
    <t>название 46</t>
  </si>
  <si>
    <t>название 47</t>
  </si>
  <si>
    <t>название 48</t>
  </si>
  <si>
    <t>название 49</t>
  </si>
  <si>
    <t>название 50</t>
  </si>
  <si>
    <t>название 51</t>
  </si>
  <si>
    <t>название 52</t>
  </si>
  <si>
    <t>название 53</t>
  </si>
  <si>
    <t>название 54</t>
  </si>
  <si>
    <t>название 55</t>
  </si>
  <si>
    <t>название 56</t>
  </si>
  <si>
    <t>название 57</t>
  </si>
  <si>
    <t>название 58</t>
  </si>
  <si>
    <t>название 59</t>
  </si>
  <si>
    <t>название 60</t>
  </si>
  <si>
    <t>название 61</t>
  </si>
  <si>
    <t>название 62</t>
  </si>
  <si>
    <t>название 63</t>
  </si>
  <si>
    <t>название 64</t>
  </si>
  <si>
    <t>название 65</t>
  </si>
  <si>
    <t>название 66</t>
  </si>
  <si>
    <t>название 67</t>
  </si>
  <si>
    <t>название 68</t>
  </si>
  <si>
    <t>название 69</t>
  </si>
  <si>
    <t>название 70</t>
  </si>
  <si>
    <t>название 71</t>
  </si>
  <si>
    <t>название 72</t>
  </si>
  <si>
    <t>название 73</t>
  </si>
  <si>
    <t>название 74</t>
  </si>
  <si>
    <t>название 75</t>
  </si>
  <si>
    <t>название 76</t>
  </si>
  <si>
    <t>название 77</t>
  </si>
  <si>
    <t>название 78</t>
  </si>
  <si>
    <t>название 79</t>
  </si>
  <si>
    <t>название 80</t>
  </si>
  <si>
    <t>название 81</t>
  </si>
  <si>
    <t>название 82</t>
  </si>
  <si>
    <t>название 83</t>
  </si>
  <si>
    <t>название 84</t>
  </si>
  <si>
    <t>название 85</t>
  </si>
  <si>
    <t>название 86</t>
  </si>
  <si>
    <t>название 87</t>
  </si>
  <si>
    <t>название 88</t>
  </si>
  <si>
    <t>название 89</t>
  </si>
  <si>
    <t>название 90</t>
  </si>
  <si>
    <t>название 91</t>
  </si>
  <si>
    <t>название 92</t>
  </si>
  <si>
    <t>название 93</t>
  </si>
  <si>
    <t>название 94</t>
  </si>
  <si>
    <t>название 95</t>
  </si>
  <si>
    <t>название 96</t>
  </si>
  <si>
    <t>название 97</t>
  </si>
  <si>
    <t>название 98</t>
  </si>
  <si>
    <t>название 99</t>
  </si>
  <si>
    <t>название 100</t>
  </si>
  <si>
    <t>название 101</t>
  </si>
  <si>
    <t>название 102</t>
  </si>
  <si>
    <t>название 103</t>
  </si>
  <si>
    <t>название 104</t>
  </si>
  <si>
    <t>название 105</t>
  </si>
  <si>
    <t>название 106</t>
  </si>
  <si>
    <t>название 107</t>
  </si>
  <si>
    <t>название 108</t>
  </si>
  <si>
    <t>название 109</t>
  </si>
  <si>
    <t>название 110</t>
  </si>
  <si>
    <t>название 111</t>
  </si>
  <si>
    <t>название 112</t>
  </si>
  <si>
    <t>название 113</t>
  </si>
  <si>
    <t>название 114</t>
  </si>
  <si>
    <t>название 115</t>
  </si>
  <si>
    <t>название 116</t>
  </si>
  <si>
    <t>название 117</t>
  </si>
  <si>
    <t>название 118</t>
  </si>
  <si>
    <t>название 119</t>
  </si>
  <si>
    <t>название 120</t>
  </si>
  <si>
    <t>название 121</t>
  </si>
  <si>
    <t>название 122</t>
  </si>
  <si>
    <t>название 123</t>
  </si>
  <si>
    <t>название 124</t>
  </si>
  <si>
    <t>название 125</t>
  </si>
  <si>
    <t>название 126</t>
  </si>
  <si>
    <t>название 127</t>
  </si>
  <si>
    <t>название 128</t>
  </si>
  <si>
    <t>название 129</t>
  </si>
  <si>
    <t>название 130</t>
  </si>
  <si>
    <t>название 131</t>
  </si>
  <si>
    <t>название 132</t>
  </si>
  <si>
    <t>название 133</t>
  </si>
  <si>
    <t>название 134</t>
  </si>
  <si>
    <t>название 135</t>
  </si>
  <si>
    <t>название 136</t>
  </si>
  <si>
    <t>название 137</t>
  </si>
  <si>
    <t>название 138</t>
  </si>
  <si>
    <t>название 139</t>
  </si>
  <si>
    <t>название 140</t>
  </si>
  <si>
    <t>название 141</t>
  </si>
  <si>
    <t>название 142</t>
  </si>
  <si>
    <t>название 143</t>
  </si>
  <si>
    <t>название 144</t>
  </si>
  <si>
    <t>название 145</t>
  </si>
  <si>
    <t>название 146</t>
  </si>
  <si>
    <t>название 147</t>
  </si>
  <si>
    <t>название 148</t>
  </si>
  <si>
    <t>название 149</t>
  </si>
  <si>
    <t>название 150</t>
  </si>
  <si>
    <t>название 151</t>
  </si>
  <si>
    <t>артикул 1</t>
  </si>
  <si>
    <t>артикул 2</t>
  </si>
  <si>
    <t>артикул 3</t>
  </si>
  <si>
    <t>артикул 4</t>
  </si>
  <si>
    <t>артикул 5</t>
  </si>
  <si>
    <t>артикул 6</t>
  </si>
  <si>
    <t>артикул 7</t>
  </si>
  <si>
    <t>артикул 8</t>
  </si>
  <si>
    <t>артикул 9</t>
  </si>
  <si>
    <t>артикул 10</t>
  </si>
  <si>
    <t>артикул 11</t>
  </si>
  <si>
    <t>артикул 12</t>
  </si>
  <si>
    <t>артикул 13</t>
  </si>
  <si>
    <t>артикул 14</t>
  </si>
  <si>
    <t>артикул 15</t>
  </si>
  <si>
    <t>артикул 16</t>
  </si>
  <si>
    <t>артикул 17</t>
  </si>
  <si>
    <t>артикул 18</t>
  </si>
  <si>
    <t>артикул 19</t>
  </si>
  <si>
    <t>артикул 20</t>
  </si>
  <si>
    <t>артикул 21</t>
  </si>
  <si>
    <t>артикул 22</t>
  </si>
  <si>
    <t>артикул 23</t>
  </si>
  <si>
    <t>артикул 24</t>
  </si>
  <si>
    <t>артикул 25</t>
  </si>
  <si>
    <t>артикул 26</t>
  </si>
  <si>
    <t>артикул 27</t>
  </si>
  <si>
    <t>артикул 28</t>
  </si>
  <si>
    <t>артикул 29</t>
  </si>
  <si>
    <t>артикул 30</t>
  </si>
  <si>
    <t>артикул 31</t>
  </si>
  <si>
    <t>артикул 32</t>
  </si>
  <si>
    <t>артикул 33</t>
  </si>
  <si>
    <t>артикул 34</t>
  </si>
  <si>
    <t>артикул 35</t>
  </si>
  <si>
    <t>артикул 36</t>
  </si>
  <si>
    <t>артикул 37</t>
  </si>
  <si>
    <t>артикул 38</t>
  </si>
  <si>
    <t>артикул 39</t>
  </si>
  <si>
    <t>артикул 40</t>
  </si>
  <si>
    <t>артикул 41</t>
  </si>
  <si>
    <t>артикул 42</t>
  </si>
  <si>
    <t>артикул 43</t>
  </si>
  <si>
    <t>артикул 44</t>
  </si>
  <si>
    <t>артикул 45</t>
  </si>
  <si>
    <t>артикул 46</t>
  </si>
  <si>
    <t>артикул 47</t>
  </si>
  <si>
    <t>артикул 48</t>
  </si>
  <si>
    <t>артикул 49</t>
  </si>
  <si>
    <t>артикул 50</t>
  </si>
  <si>
    <t>артикул 51</t>
  </si>
  <si>
    <t>артикул 52</t>
  </si>
  <si>
    <t>артикул 53</t>
  </si>
  <si>
    <t>артикул 54</t>
  </si>
  <si>
    <t>артикул 55</t>
  </si>
  <si>
    <t>артикул 56</t>
  </si>
  <si>
    <t>артикул 57</t>
  </si>
  <si>
    <t>артикул 58</t>
  </si>
  <si>
    <t>артикул 59</t>
  </si>
  <si>
    <t>артикул 60</t>
  </si>
  <si>
    <t>артикул 61</t>
  </si>
  <si>
    <t>артикул 62</t>
  </si>
  <si>
    <t>артикул 63</t>
  </si>
  <si>
    <t>артикул 64</t>
  </si>
  <si>
    <t>артикул 65</t>
  </si>
  <si>
    <t>артикул 66</t>
  </si>
  <si>
    <t>артикул 67</t>
  </si>
  <si>
    <t>артикул 68</t>
  </si>
  <si>
    <t>артикул 69</t>
  </si>
  <si>
    <t>артикул 70</t>
  </si>
  <si>
    <t>артикул 71</t>
  </si>
  <si>
    <t>артикул 72</t>
  </si>
  <si>
    <t>артикул 73</t>
  </si>
  <si>
    <t>артикул 74</t>
  </si>
  <si>
    <t>артикул 75</t>
  </si>
  <si>
    <t>артикул 76</t>
  </si>
  <si>
    <t>артикул 77</t>
  </si>
  <si>
    <t>артикул 78</t>
  </si>
  <si>
    <t>артикул 79</t>
  </si>
  <si>
    <t>артикул 80</t>
  </si>
  <si>
    <t>артикул 81</t>
  </si>
  <si>
    <t>артикул 82</t>
  </si>
  <si>
    <t>артикул 83</t>
  </si>
  <si>
    <t>артикул 84</t>
  </si>
  <si>
    <t>артикул 85</t>
  </si>
  <si>
    <t>артикул 86</t>
  </si>
  <si>
    <t>артикул 87</t>
  </si>
  <si>
    <t>артикул 88</t>
  </si>
  <si>
    <t>артикул 89</t>
  </si>
  <si>
    <t>артикул 90</t>
  </si>
  <si>
    <t>артикул 91</t>
  </si>
  <si>
    <t>артикул 92</t>
  </si>
  <si>
    <t>артикул 93</t>
  </si>
  <si>
    <t>артикул 94</t>
  </si>
  <si>
    <t>артикул 95</t>
  </si>
  <si>
    <t>артикул 96</t>
  </si>
  <si>
    <t>артикул 97</t>
  </si>
  <si>
    <t>артикул 98</t>
  </si>
  <si>
    <t>артикул 99</t>
  </si>
  <si>
    <t>артикул 100</t>
  </si>
  <si>
    <t>артикул 101</t>
  </si>
  <si>
    <t>артикул 102</t>
  </si>
  <si>
    <t>артикул 103</t>
  </si>
  <si>
    <t>артикул 104</t>
  </si>
  <si>
    <t>артикул 105</t>
  </si>
  <si>
    <t>артикул 106</t>
  </si>
  <si>
    <t>артикул 107</t>
  </si>
  <si>
    <t>артикул 108</t>
  </si>
  <si>
    <t>артикул 109</t>
  </si>
  <si>
    <t>артикул 110</t>
  </si>
  <si>
    <t>артикул 111</t>
  </si>
  <si>
    <t>артикул 112</t>
  </si>
  <si>
    <t>артикул 113</t>
  </si>
  <si>
    <t>артикул 114</t>
  </si>
  <si>
    <t>артикул 115</t>
  </si>
  <si>
    <t>артикул 116</t>
  </si>
  <si>
    <t>артикул 117</t>
  </si>
  <si>
    <t>артикул 118</t>
  </si>
  <si>
    <t>артикул 119</t>
  </si>
  <si>
    <t>артикул 120</t>
  </si>
  <si>
    <t>артикул 121</t>
  </si>
  <si>
    <t>артикул 122</t>
  </si>
  <si>
    <t>артикул 123</t>
  </si>
  <si>
    <t>артикул 124</t>
  </si>
  <si>
    <t>артикул 125</t>
  </si>
  <si>
    <t>артикул 126</t>
  </si>
  <si>
    <t>артикул 127</t>
  </si>
  <si>
    <t>артикул 128</t>
  </si>
  <si>
    <t>артикул 129</t>
  </si>
  <si>
    <t>артикул 130</t>
  </si>
  <si>
    <t>артикул 131</t>
  </si>
  <si>
    <t>артикул 132</t>
  </si>
  <si>
    <t>артикул 133</t>
  </si>
  <si>
    <t>артикул 134</t>
  </si>
  <si>
    <t>артикул 135</t>
  </si>
  <si>
    <t>артикул 136</t>
  </si>
  <si>
    <t>артикул 137</t>
  </si>
  <si>
    <t>артикул 138</t>
  </si>
  <si>
    <t>артикул 139</t>
  </si>
  <si>
    <t>артикул 140</t>
  </si>
  <si>
    <t>артикул 141</t>
  </si>
  <si>
    <t>артикул 142</t>
  </si>
  <si>
    <t>артикул 143</t>
  </si>
  <si>
    <t>артикул 144</t>
  </si>
  <si>
    <t>артикул 145</t>
  </si>
  <si>
    <t>артикул 146</t>
  </si>
  <si>
    <t>артикул 147</t>
  </si>
  <si>
    <t>артикул 148</t>
  </si>
  <si>
    <t>артикул 149</t>
  </si>
  <si>
    <t>артикул 150</t>
  </si>
  <si>
    <t>артикул 151</t>
  </si>
  <si>
    <t>заказ5 -отгрузка 13.10</t>
  </si>
  <si>
    <t>среднемесячные продажи за 10 месяцев</t>
  </si>
  <si>
    <t>Скорость продаж 2024</t>
  </si>
  <si>
    <t>заказ новый</t>
  </si>
  <si>
    <t>Примерный заказ, шт. / сезон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</si>
</sst>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[$-419]mmmm\ yyyy;@"/>
  </numFmts>
  <fonts count="10" x14ac:knownFonts="1">
    <font>
      <sz val="8"/>
      <name val="Arial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sz val="8"/>
      <color rgb="FFFF000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10"/>
      <color indexed="8"/>
      <name val="MS Sans Serif"/>
      <family val="2"/>
    </font>
    <font>
      <sz val="10"/>
      <color theme="1"/>
      <name val="Arial"/>
      <family val="2"/>
    </font>
    <font>
      <b/>
      <sz val="8"/>
      <color rgb="FFFF0000"/>
      <name val="Arial"/>
      <family val="2"/>
      <charset val="204"/>
    </font>
    <font>
      <sz val="8"/>
      <name val="Arial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2"/>
    <xf numFmtId="0" fontId="7" fillId="0" borderId="2"/>
    <xf numFmtId="0" fontId="9" fillId="0" borderId="2"/>
  </cellStyleXfs>
  <cellXfs count="115">
    <xf numFmtId="0" fontId="0" fillId="0" borderId="0" xfId="0"/>
    <xf numFmtId="0" fontId="0" fillId="0" borderId="0" xfId="0" applyAlignment="1">
      <alignment horizontal="left" wrapText="1"/>
    </xf>
    <xf numFmtId="0" fontId="0" fillId="2" borderId="0" xfId="0" applyFill="1" applyAlignment="1">
      <alignment horizontal="center"/>
    </xf>
    <xf numFmtId="2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1" fontId="4" fillId="3" borderId="2" xfId="0" applyNumberFormat="1" applyFont="1" applyFill="1" applyBorder="1" applyAlignment="1">
      <alignment horizontal="right"/>
    </xf>
    <xf numFmtId="1" fontId="4" fillId="3" borderId="4" xfId="0" applyNumberFormat="1" applyFont="1" applyFill="1" applyBorder="1" applyAlignment="1">
      <alignment horizontal="right" wrapText="1"/>
    </xf>
    <xf numFmtId="0" fontId="0" fillId="3" borderId="4" xfId="0" applyFill="1" applyBorder="1" applyAlignment="1">
      <alignment horizontal="center" vertical="top" wrapText="1"/>
    </xf>
    <xf numFmtId="2" fontId="4" fillId="3" borderId="2" xfId="0" applyNumberFormat="1" applyFont="1" applyFill="1" applyBorder="1" applyAlignment="1">
      <alignment horizontal="right"/>
    </xf>
    <xf numFmtId="2" fontId="4" fillId="3" borderId="4" xfId="0" applyNumberFormat="1" applyFont="1" applyFill="1" applyBorder="1" applyAlignment="1">
      <alignment horizontal="right" wrapText="1"/>
    </xf>
    <xf numFmtId="1" fontId="4" fillId="3" borderId="4" xfId="0" applyNumberFormat="1" applyFont="1" applyFill="1" applyBorder="1" applyAlignment="1">
      <alignment horizontal="right"/>
    </xf>
    <xf numFmtId="2" fontId="4" fillId="3" borderId="4" xfId="0" applyNumberFormat="1" applyFont="1" applyFill="1" applyBorder="1" applyAlignment="1">
      <alignment horizontal="right"/>
    </xf>
    <xf numFmtId="2" fontId="0" fillId="0" borderId="6" xfId="0" applyNumberFormat="1" applyBorder="1" applyAlignment="1">
      <alignment horizontal="right" wrapText="1"/>
    </xf>
    <xf numFmtId="0" fontId="0" fillId="4" borderId="0" xfId="0" applyFill="1" applyAlignment="1">
      <alignment horizontal="center"/>
    </xf>
    <xf numFmtId="1" fontId="0" fillId="4" borderId="6" xfId="0" applyNumberFormat="1" applyFill="1" applyBorder="1" applyAlignment="1">
      <alignment horizontal="center" vertical="top" wrapText="1"/>
    </xf>
    <xf numFmtId="2" fontId="0" fillId="0" borderId="4" xfId="0" applyNumberFormat="1" applyBorder="1" applyAlignment="1">
      <alignment horizontal="right" wrapText="1"/>
    </xf>
    <xf numFmtId="1" fontId="0" fillId="3" borderId="6" xfId="0" applyNumberFormat="1" applyFill="1" applyBorder="1" applyAlignment="1">
      <alignment horizontal="center" vertical="top" wrapText="1"/>
    </xf>
    <xf numFmtId="0" fontId="0" fillId="6" borderId="0" xfId="0" applyFill="1" applyAlignment="1">
      <alignment horizontal="center"/>
    </xf>
    <xf numFmtId="1" fontId="0" fillId="7" borderId="6" xfId="0" applyNumberFormat="1" applyFill="1" applyBorder="1" applyAlignment="1">
      <alignment horizontal="center" vertical="top" wrapText="1"/>
    </xf>
    <xf numFmtId="0" fontId="0" fillId="7" borderId="0" xfId="0" applyFill="1" applyAlignment="1">
      <alignment horizontal="center"/>
    </xf>
    <xf numFmtId="0" fontId="0" fillId="2" borderId="6" xfId="0" applyFill="1" applyBorder="1" applyAlignment="1">
      <alignment horizontal="center" vertical="top" wrapText="1"/>
    </xf>
    <xf numFmtId="1" fontId="0" fillId="3" borderId="0" xfId="0" applyNumberFormat="1" applyFill="1" applyAlignment="1">
      <alignment horizontal="left"/>
    </xf>
    <xf numFmtId="1" fontId="0" fillId="3" borderId="2" xfId="0" applyNumberFormat="1" applyFill="1" applyBorder="1" applyAlignment="1">
      <alignment horizontal="left" wrapText="1"/>
    </xf>
    <xf numFmtId="1" fontId="0" fillId="3" borderId="2" xfId="0" applyNumberFormat="1" applyFill="1" applyBorder="1" applyAlignment="1">
      <alignment horizontal="left"/>
    </xf>
    <xf numFmtId="1" fontId="4" fillId="3" borderId="5" xfId="0" applyNumberFormat="1" applyFont="1" applyFill="1" applyBorder="1" applyAlignment="1">
      <alignment horizontal="right"/>
    </xf>
    <xf numFmtId="2" fontId="4" fillId="3" borderId="5" xfId="0" applyNumberFormat="1" applyFont="1" applyFill="1" applyBorder="1" applyAlignment="1">
      <alignment horizontal="right"/>
    </xf>
    <xf numFmtId="0" fontId="0" fillId="0" borderId="0" xfId="0" applyAlignment="1">
      <alignment horizontal="left" wrapText="1"/>
    </xf>
    <xf numFmtId="0" fontId="2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1" fontId="0" fillId="4" borderId="4" xfId="0" applyNumberFormat="1" applyFill="1" applyBorder="1" applyAlignment="1">
      <alignment horizontal="center" vertical="top" wrapText="1"/>
    </xf>
    <xf numFmtId="2" fontId="8" fillId="5" borderId="4" xfId="0" applyNumberFormat="1" applyFont="1" applyFill="1" applyBorder="1" applyAlignment="1">
      <alignment horizontal="right" wrapText="1"/>
    </xf>
    <xf numFmtId="1" fontId="5" fillId="6" borderId="6" xfId="0" applyNumberFormat="1" applyFont="1" applyFill="1" applyBorder="1" applyAlignment="1">
      <alignment horizontal="center" vertical="top" wrapText="1"/>
    </xf>
    <xf numFmtId="0" fontId="0" fillId="0" borderId="0" xfId="0" applyAlignment="1">
      <alignment horizontal="left"/>
    </xf>
    <xf numFmtId="0" fontId="0" fillId="8" borderId="0" xfId="0" applyFill="1"/>
    <xf numFmtId="2" fontId="0" fillId="9" borderId="0" xfId="0" applyNumberFormat="1" applyFill="1" applyAlignment="1">
      <alignment horizontal="right"/>
    </xf>
    <xf numFmtId="1" fontId="0" fillId="3" borderId="4" xfId="0" applyNumberFormat="1" applyFill="1" applyBorder="1" applyAlignment="1">
      <alignment horizont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1" fontId="3" fillId="4" borderId="6" xfId="0" applyNumberFormat="1" applyFont="1" applyFill="1" applyBorder="1" applyAlignment="1">
      <alignment horizontal="center" vertical="top" wrapText="1"/>
    </xf>
    <xf numFmtId="1" fontId="3" fillId="7" borderId="6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wrapText="1"/>
    </xf>
    <xf numFmtId="2" fontId="0" fillId="3" borderId="0" xfId="0" applyNumberFormat="1" applyFill="1" applyAlignment="1">
      <alignment horizontal="right"/>
    </xf>
    <xf numFmtId="2" fontId="0" fillId="3" borderId="6" xfId="0" applyNumberFormat="1" applyFill="1" applyBorder="1" applyAlignment="1">
      <alignment horizontal="right" wrapText="1"/>
    </xf>
    <xf numFmtId="2" fontId="0" fillId="3" borderId="4" xfId="0" applyNumberFormat="1" applyFill="1" applyBorder="1" applyAlignment="1">
      <alignment horizontal="right" wrapText="1"/>
    </xf>
    <xf numFmtId="1" fontId="0" fillId="3" borderId="2" xfId="0" applyNumberFormat="1" applyFill="1" applyBorder="1" applyAlignment="1">
      <alignment horizontal="center"/>
    </xf>
    <xf numFmtId="1" fontId="0" fillId="2" borderId="6" xfId="0" applyNumberFormat="1" applyFill="1" applyBorder="1" applyAlignment="1">
      <alignment horizontal="center" vertical="top" wrapText="1"/>
    </xf>
    <xf numFmtId="0" fontId="0" fillId="2" borderId="0" xfId="0" applyFill="1" applyAlignment="1">
      <alignment horizontal="left" wrapText="1"/>
    </xf>
    <xf numFmtId="1" fontId="5" fillId="3" borderId="6" xfId="0" applyNumberFormat="1" applyFont="1" applyFill="1" applyBorder="1" applyAlignment="1">
      <alignment horizontal="center" wrapText="1"/>
    </xf>
    <xf numFmtId="0" fontId="0" fillId="3" borderId="0" xfId="0" applyFill="1" applyAlignment="1">
      <alignment horizontal="center"/>
    </xf>
    <xf numFmtId="0" fontId="0" fillId="6" borderId="0" xfId="0" applyFill="1" applyAlignment="1">
      <alignment horizontal="left"/>
    </xf>
    <xf numFmtId="0" fontId="2" fillId="6" borderId="9" xfId="0" applyFont="1" applyFill="1" applyBorder="1" applyAlignment="1">
      <alignment horizontal="left" vertical="center" wrapText="1"/>
    </xf>
    <xf numFmtId="0" fontId="0" fillId="6" borderId="3" xfId="0" applyFill="1" applyBorder="1" applyAlignment="1">
      <alignment horizontal="left" vertical="top" wrapText="1"/>
    </xf>
    <xf numFmtId="164" fontId="4" fillId="3" borderId="4" xfId="0" applyNumberFormat="1" applyFont="1" applyFill="1" applyBorder="1" applyAlignment="1">
      <alignment horizontal="right" wrapText="1"/>
    </xf>
    <xf numFmtId="0" fontId="0" fillId="3" borderId="6" xfId="0" applyFill="1" applyBorder="1" applyAlignment="1">
      <alignment horizontal="center" vertical="top" wrapText="1"/>
    </xf>
    <xf numFmtId="0" fontId="2" fillId="3" borderId="24" xfId="0" applyFont="1" applyFill="1" applyBorder="1" applyAlignment="1">
      <alignment horizontal="center" vertical="center" wrapText="1"/>
    </xf>
    <xf numFmtId="165" fontId="2" fillId="3" borderId="14" xfId="0" applyNumberFormat="1" applyFont="1" applyFill="1" applyBorder="1" applyAlignment="1">
      <alignment horizontal="center" vertical="center" wrapText="1"/>
    </xf>
    <xf numFmtId="165" fontId="2" fillId="3" borderId="25" xfId="0" applyNumberFormat="1" applyFont="1" applyFill="1" applyBorder="1" applyAlignment="1">
      <alignment horizontal="center" vertical="center" wrapText="1"/>
    </xf>
    <xf numFmtId="0" fontId="0" fillId="3" borderId="0" xfId="0" applyFill="1" applyAlignment="1">
      <alignment horizontal="left"/>
    </xf>
    <xf numFmtId="14" fontId="5" fillId="3" borderId="2" xfId="0" applyNumberFormat="1" applyFont="1" applyFill="1" applyBorder="1" applyAlignment="1">
      <alignment horizontal="center" vertical="center"/>
    </xf>
    <xf numFmtId="2" fontId="0" fillId="3" borderId="2" xfId="0" applyNumberFormat="1" applyFill="1" applyBorder="1" applyAlignment="1">
      <alignment horizontal="right"/>
    </xf>
    <xf numFmtId="164" fontId="0" fillId="3" borderId="0" xfId="0" applyNumberFormat="1" applyFill="1" applyAlignment="1">
      <alignment horizontal="right"/>
    </xf>
    <xf numFmtId="0" fontId="0" fillId="3" borderId="0" xfId="0" applyFill="1"/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top" wrapText="1"/>
    </xf>
    <xf numFmtId="1" fontId="5" fillId="3" borderId="7" xfId="0" applyNumberFormat="1" applyFont="1" applyFill="1" applyBorder="1" applyAlignment="1">
      <alignment horizontal="center" wrapText="1"/>
    </xf>
    <xf numFmtId="1" fontId="0" fillId="10" borderId="6" xfId="0" applyNumberFormat="1" applyFill="1" applyBorder="1" applyAlignment="1">
      <alignment horizontal="center" vertical="top" wrapText="1"/>
    </xf>
    <xf numFmtId="2" fontId="5" fillId="3" borderId="10" xfId="0" applyNumberFormat="1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2" fontId="5" fillId="0" borderId="19" xfId="0" applyNumberFormat="1" applyFont="1" applyBorder="1" applyAlignment="1">
      <alignment horizontal="center" vertical="center" wrapText="1"/>
    </xf>
    <xf numFmtId="2" fontId="5" fillId="0" borderId="20" xfId="0" applyNumberFormat="1" applyFont="1" applyBorder="1" applyAlignment="1">
      <alignment horizontal="center" vertical="center" wrapText="1"/>
    </xf>
    <xf numFmtId="2" fontId="5" fillId="0" borderId="16" xfId="0" applyNumberFormat="1" applyFont="1" applyBorder="1" applyAlignment="1">
      <alignment horizontal="center" vertical="center" wrapText="1"/>
    </xf>
    <xf numFmtId="2" fontId="5" fillId="0" borderId="10" xfId="0" applyNumberFormat="1" applyFont="1" applyBorder="1" applyAlignment="1">
      <alignment horizontal="center" vertical="center" wrapText="1"/>
    </xf>
    <xf numFmtId="2" fontId="5" fillId="0" borderId="7" xfId="0" applyNumberFormat="1" applyFont="1" applyBorder="1" applyAlignment="1">
      <alignment horizontal="center" vertical="center" wrapText="1"/>
    </xf>
    <xf numFmtId="2" fontId="5" fillId="0" borderId="12" xfId="0" applyNumberFormat="1" applyFont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0" fillId="4" borderId="22" xfId="0" applyFill="1" applyBorder="1" applyAlignment="1">
      <alignment horizontal="center" vertical="center" wrapText="1"/>
    </xf>
    <xf numFmtId="0" fontId="0" fillId="4" borderId="23" xfId="0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5" fillId="7" borderId="15" xfId="0" applyFont="1" applyFill="1" applyBorder="1" applyAlignment="1">
      <alignment horizontal="center" vertical="center" wrapText="1"/>
    </xf>
    <xf numFmtId="0" fontId="0" fillId="7" borderId="18" xfId="0" applyFill="1" applyBorder="1" applyAlignment="1">
      <alignment horizontal="center" vertical="center" wrapText="1"/>
    </xf>
    <xf numFmtId="0" fontId="0" fillId="7" borderId="17" xfId="0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2" fontId="5" fillId="3" borderId="7" xfId="0" applyNumberFormat="1" applyFont="1" applyFill="1" applyBorder="1" applyAlignment="1">
      <alignment horizontal="center" vertical="center" wrapText="1"/>
    </xf>
    <xf numFmtId="2" fontId="5" fillId="3" borderId="12" xfId="0" applyNumberFormat="1" applyFont="1" applyFill="1" applyBorder="1" applyAlignment="1">
      <alignment horizontal="center" vertical="center" wrapText="1"/>
    </xf>
    <xf numFmtId="164" fontId="5" fillId="0" borderId="10" xfId="0" applyNumberFormat="1" applyFont="1" applyBorder="1" applyAlignment="1">
      <alignment horizontal="center" vertical="center" wrapText="1"/>
    </xf>
    <xf numFmtId="164" fontId="5" fillId="0" borderId="7" xfId="0" applyNumberFormat="1" applyFont="1" applyBorder="1" applyAlignment="1">
      <alignment horizontal="center" vertical="center" wrapText="1"/>
    </xf>
    <xf numFmtId="164" fontId="5" fillId="0" borderId="12" xfId="0" applyNumberFormat="1" applyFont="1" applyBorder="1" applyAlignment="1">
      <alignment horizontal="center" vertical="center" wrapText="1"/>
    </xf>
    <xf numFmtId="1" fontId="5" fillId="3" borderId="10" xfId="0" applyNumberFormat="1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1" fontId="0" fillId="3" borderId="7" xfId="0" applyNumberFormat="1" applyFill="1" applyBorder="1" applyAlignment="1">
      <alignment horizontal="center" vertical="center" wrapText="1"/>
    </xf>
    <xf numFmtId="1" fontId="0" fillId="3" borderId="12" xfId="0" applyNumberFormat="1" applyFill="1" applyBorder="1" applyAlignment="1">
      <alignment horizontal="center" vertical="center" wrapText="1"/>
    </xf>
    <xf numFmtId="0" fontId="1" fillId="3" borderId="0" xfId="0" applyFont="1" applyFill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horizontal="left" vertical="top" wrapText="1"/>
    </xf>
    <xf numFmtId="164" fontId="4" fillId="3" borderId="4" xfId="0" applyNumberFormat="1" applyFont="1" applyFill="1" applyBorder="1" applyAlignment="1">
      <alignment horizontal="right"/>
    </xf>
    <xf numFmtId="164" fontId="4" fillId="3" borderId="5" xfId="0" applyNumberFormat="1" applyFont="1" applyFill="1" applyBorder="1" applyAlignment="1">
      <alignment horizontal="right"/>
    </xf>
    <xf numFmtId="164" fontId="5" fillId="3" borderId="4" xfId="0" applyNumberFormat="1" applyFont="1" applyFill="1" applyBorder="1" applyAlignment="1">
      <alignment horizontal="right" wrapText="1"/>
    </xf>
    <xf numFmtId="2" fontId="0" fillId="11" borderId="4" xfId="0" applyNumberFormat="1" applyFill="1" applyBorder="1" applyAlignment="1">
      <alignment horizontal="right" wrapText="1"/>
    </xf>
    <xf numFmtId="2" fontId="4" fillId="11" borderId="4" xfId="0" applyNumberFormat="1" applyFont="1" applyFill="1" applyBorder="1" applyAlignment="1">
      <alignment horizontal="right" wrapText="1"/>
    </xf>
    <xf numFmtId="1" fontId="0" fillId="3" borderId="0" xfId="0" applyNumberFormat="1" applyFill="1" applyAlignment="1">
      <alignment horizontal="right"/>
    </xf>
    <xf numFmtId="1" fontId="5" fillId="0" borderId="5" xfId="3" applyNumberFormat="1" applyFont="1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1" fontId="4" fillId="0" borderId="4" xfId="3" applyNumberFormat="1" applyFont="1" applyBorder="1" applyAlignment="1">
      <alignment horizontal="center" vertical="center" wrapText="1"/>
    </xf>
    <xf numFmtId="1" fontId="0" fillId="0" borderId="4" xfId="0" applyNumberFormat="1" applyBorder="1" applyAlignment="1">
      <alignment horizontal="right" wrapText="1"/>
    </xf>
    <xf numFmtId="1" fontId="0" fillId="0" borderId="0" xfId="0" applyNumberFormat="1" applyAlignment="1">
      <alignment horizontal="right"/>
    </xf>
  </cellXfs>
  <cellStyles count="4">
    <cellStyle name="Standard_HT" xfId="1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BK176"/>
  <sheetViews>
    <sheetView tabSelected="1" workbookViewId="0">
      <pane xSplit="2" ySplit="8" topLeftCell="F9" activePane="bottomRight" state="frozen"/>
      <selection pane="topRight" activeCell="D1" sqref="D1"/>
      <selection pane="bottomLeft" activeCell="A9" sqref="A9"/>
      <selection pane="bottomRight" activeCell="Q161" sqref="Q161"/>
    </sheetView>
  </sheetViews>
  <sheetFormatPr defaultColWidth="10.1640625" defaultRowHeight="11.45" customHeight="1" x14ac:dyDescent="0.2"/>
  <cols>
    <col min="1" max="1" width="19.6640625" style="48" customWidth="1"/>
    <col min="2" max="2" width="9.1640625" style="47" customWidth="1"/>
    <col min="3" max="3" width="13.33203125" style="21" hidden="1" customWidth="1"/>
    <col min="4" max="4" width="11.33203125" style="21" hidden="1" customWidth="1"/>
    <col min="5" max="5" width="11.83203125" style="21" hidden="1" customWidth="1"/>
    <col min="6" max="6" width="0.1640625" style="21" customWidth="1"/>
    <col min="7" max="7" width="13.1640625" style="21" customWidth="1"/>
    <col min="8" max="8" width="12.33203125" style="21" customWidth="1"/>
    <col min="9" max="9" width="12.6640625" style="21" customWidth="1"/>
    <col min="10" max="10" width="11.5" style="21" customWidth="1"/>
    <col min="11" max="11" width="16.6640625" style="21" customWidth="1"/>
    <col min="12" max="12" width="13.5" style="21" customWidth="1"/>
    <col min="13" max="13" width="10.6640625" style="2" customWidth="1"/>
    <col min="14" max="14" width="11" style="13" customWidth="1"/>
    <col min="15" max="15" width="10.33203125" style="13" customWidth="1"/>
    <col min="16" max="16" width="9.1640625" style="13" customWidth="1"/>
    <col min="17" max="17" width="12" style="17" customWidth="1"/>
    <col min="18" max="18" width="13.83203125" style="19" customWidth="1"/>
    <col min="19" max="19" width="13.1640625" style="3" customWidth="1"/>
    <col min="20" max="20" width="9.5" style="3" customWidth="1"/>
    <col min="21" max="21" width="10.1640625" style="40" customWidth="1"/>
    <col min="22" max="22" width="14.83203125" style="40" customWidth="1"/>
    <col min="23" max="23" width="11.1640625" style="40" customWidth="1"/>
    <col min="24" max="24" width="9.83203125" style="3" customWidth="1"/>
    <col min="25" max="25" width="13" style="114" customWidth="1"/>
    <col min="26" max="26" width="10" style="43" customWidth="1"/>
    <col min="27" max="27" width="9.6640625" style="5" customWidth="1"/>
    <col min="28" max="28" width="9.33203125" style="5" customWidth="1"/>
    <col min="29" max="29" width="14" style="8" customWidth="1"/>
    <col min="30" max="30" width="11.83203125" style="34" customWidth="1"/>
    <col min="31" max="31" width="11.83203125" style="4" customWidth="1"/>
  </cols>
  <sheetData>
    <row r="1" spans="1:31" s="60" customFormat="1" ht="15.95" customHeight="1" x14ac:dyDescent="0.2">
      <c r="A1" s="99" t="s">
        <v>16</v>
      </c>
      <c r="B1" s="99"/>
      <c r="C1" s="21"/>
      <c r="D1" s="21"/>
      <c r="E1" s="21"/>
      <c r="F1" s="21"/>
      <c r="G1" s="21"/>
      <c r="H1" s="21"/>
      <c r="I1" s="21"/>
      <c r="J1" s="21"/>
      <c r="K1" s="21"/>
      <c r="L1" s="21"/>
      <c r="M1" s="57"/>
      <c r="N1" s="57"/>
      <c r="O1" s="57"/>
      <c r="P1" s="57"/>
      <c r="Q1" s="57"/>
      <c r="R1" s="57"/>
      <c r="S1" s="58"/>
      <c r="T1" s="40"/>
      <c r="U1" s="40"/>
      <c r="V1" s="40"/>
      <c r="W1" s="40"/>
      <c r="X1" s="40"/>
      <c r="Y1" s="108"/>
      <c r="Z1" s="43"/>
      <c r="AA1" s="5"/>
      <c r="AB1" s="5"/>
      <c r="AC1" s="8"/>
      <c r="AD1" s="40"/>
      <c r="AE1" s="59"/>
    </row>
    <row r="2" spans="1:31" s="60" customFormat="1" ht="12.75" customHeight="1" thickBot="1" x14ac:dyDescent="0.25">
      <c r="A2" s="102"/>
      <c r="B2" s="102"/>
      <c r="C2" s="21"/>
      <c r="D2" s="21"/>
      <c r="E2" s="21"/>
      <c r="F2" s="21"/>
      <c r="G2" s="21"/>
      <c r="H2" s="21"/>
      <c r="I2" s="21"/>
      <c r="J2" s="21"/>
      <c r="K2" s="21"/>
      <c r="L2" s="21"/>
      <c r="M2" s="61"/>
      <c r="N2" s="61"/>
      <c r="O2" s="61"/>
      <c r="P2" s="61"/>
      <c r="Q2" s="61"/>
      <c r="R2" s="61"/>
      <c r="S2" s="58"/>
      <c r="T2" s="40"/>
      <c r="U2" s="40"/>
      <c r="V2" s="40"/>
      <c r="W2" s="40"/>
      <c r="X2" s="40"/>
      <c r="Y2" s="108"/>
      <c r="Z2" s="43"/>
      <c r="AA2" s="5"/>
      <c r="AB2" s="5"/>
      <c r="AC2" s="8"/>
      <c r="AD2" s="40"/>
      <c r="AE2" s="59"/>
    </row>
    <row r="3" spans="1:31" s="26" customFormat="1" ht="16.5" customHeight="1" x14ac:dyDescent="0.2">
      <c r="A3" s="101"/>
      <c r="B3" s="101"/>
      <c r="C3" s="22"/>
      <c r="D3" s="22"/>
      <c r="E3" s="22"/>
      <c r="F3" s="22"/>
      <c r="G3" s="22"/>
      <c r="H3" s="22"/>
      <c r="I3" s="22"/>
      <c r="J3" s="22"/>
      <c r="K3" s="22"/>
      <c r="L3" s="22"/>
      <c r="M3" s="77" t="s">
        <v>19</v>
      </c>
      <c r="N3" s="74" t="s">
        <v>11</v>
      </c>
      <c r="O3" s="86" t="s">
        <v>322</v>
      </c>
      <c r="P3" s="86" t="s">
        <v>15</v>
      </c>
      <c r="Q3" s="80" t="s">
        <v>324</v>
      </c>
      <c r="R3" s="83" t="s">
        <v>12</v>
      </c>
      <c r="S3" s="68" t="s">
        <v>323</v>
      </c>
      <c r="T3" s="71" t="s">
        <v>2</v>
      </c>
      <c r="U3" s="65" t="s">
        <v>10</v>
      </c>
      <c r="V3" s="65" t="s">
        <v>3</v>
      </c>
      <c r="W3" s="65" t="s">
        <v>13</v>
      </c>
      <c r="X3" s="71" t="s">
        <v>14</v>
      </c>
      <c r="Y3" s="109" t="s">
        <v>326</v>
      </c>
      <c r="Z3" s="94" t="s">
        <v>325</v>
      </c>
      <c r="AA3" s="94" t="s">
        <v>8</v>
      </c>
      <c r="AB3" s="94" t="s">
        <v>6</v>
      </c>
      <c r="AC3" s="65" t="s">
        <v>7</v>
      </c>
      <c r="AD3" s="65" t="s">
        <v>4</v>
      </c>
      <c r="AE3" s="91" t="s">
        <v>5</v>
      </c>
    </row>
    <row r="4" spans="1:31" s="26" customFormat="1" ht="11.1" customHeight="1" x14ac:dyDescent="0.2">
      <c r="A4" s="100"/>
      <c r="B4" s="100"/>
      <c r="C4" s="22"/>
      <c r="D4" s="22"/>
      <c r="E4" s="22"/>
      <c r="F4" s="22"/>
      <c r="G4" s="22"/>
      <c r="H4" s="22"/>
      <c r="I4" s="22"/>
      <c r="J4" s="22"/>
      <c r="K4" s="22"/>
      <c r="L4" s="22"/>
      <c r="M4" s="78"/>
      <c r="N4" s="75"/>
      <c r="O4" s="87"/>
      <c r="P4" s="87"/>
      <c r="Q4" s="81"/>
      <c r="R4" s="84"/>
      <c r="S4" s="69"/>
      <c r="T4" s="72"/>
      <c r="U4" s="66"/>
      <c r="V4" s="89"/>
      <c r="W4" s="95"/>
      <c r="X4" s="72"/>
      <c r="Y4" s="110"/>
      <c r="Z4" s="97"/>
      <c r="AA4" s="66"/>
      <c r="AB4" s="66"/>
      <c r="AC4" s="89"/>
      <c r="AD4" s="89"/>
      <c r="AE4" s="92"/>
    </row>
    <row r="5" spans="1:31" s="26" customFormat="1" ht="11.1" customHeight="1" x14ac:dyDescent="0.2">
      <c r="A5" s="100"/>
      <c r="B5" s="100"/>
      <c r="C5" s="22"/>
      <c r="D5" s="22"/>
      <c r="E5" s="22"/>
      <c r="F5" s="22"/>
      <c r="G5" s="22"/>
      <c r="H5" s="22"/>
      <c r="I5" s="22"/>
      <c r="J5" s="22"/>
      <c r="K5" s="22"/>
      <c r="L5" s="22"/>
      <c r="M5" s="78"/>
      <c r="N5" s="75"/>
      <c r="O5" s="87"/>
      <c r="P5" s="87"/>
      <c r="Q5" s="81"/>
      <c r="R5" s="84"/>
      <c r="S5" s="69"/>
      <c r="T5" s="72"/>
      <c r="U5" s="66"/>
      <c r="V5" s="89"/>
      <c r="W5" s="95"/>
      <c r="X5" s="72"/>
      <c r="Y5" s="110"/>
      <c r="Z5" s="97"/>
      <c r="AA5" s="66"/>
      <c r="AB5" s="66"/>
      <c r="AC5" s="89"/>
      <c r="AD5" s="89"/>
      <c r="AE5" s="92"/>
    </row>
    <row r="6" spans="1:31" s="26" customFormat="1" ht="11.1" customHeight="1" x14ac:dyDescent="0.2">
      <c r="A6" s="100"/>
      <c r="B6" s="100"/>
      <c r="C6" s="22"/>
      <c r="D6" s="22"/>
      <c r="E6" s="22"/>
      <c r="F6" s="22"/>
      <c r="G6" s="22"/>
      <c r="H6" s="22"/>
      <c r="I6" s="22"/>
      <c r="J6" s="22"/>
      <c r="K6" s="22"/>
      <c r="L6" s="22"/>
      <c r="M6" s="78"/>
      <c r="N6" s="75"/>
      <c r="O6" s="87"/>
      <c r="P6" s="87"/>
      <c r="Q6" s="81"/>
      <c r="R6" s="84"/>
      <c r="S6" s="69"/>
      <c r="T6" s="72"/>
      <c r="U6" s="66"/>
      <c r="V6" s="89"/>
      <c r="W6" s="95"/>
      <c r="X6" s="72"/>
      <c r="Y6" s="110"/>
      <c r="Z6" s="97"/>
      <c r="AA6" s="66"/>
      <c r="AB6" s="66"/>
      <c r="AC6" s="89"/>
      <c r="AD6" s="89"/>
      <c r="AE6" s="92"/>
    </row>
    <row r="7" spans="1:31" s="32" customFormat="1" ht="10.5" customHeight="1" thickBot="1" x14ac:dyDescent="0.25">
      <c r="A7" s="56"/>
      <c r="B7" s="47"/>
      <c r="C7" s="23"/>
      <c r="D7" s="23"/>
      <c r="E7" s="23"/>
      <c r="F7" s="23"/>
      <c r="G7" s="23"/>
      <c r="H7" s="23"/>
      <c r="I7" s="23"/>
      <c r="J7" s="23"/>
      <c r="K7" s="23"/>
      <c r="L7" s="23"/>
      <c r="M7" s="78"/>
      <c r="N7" s="75"/>
      <c r="O7" s="87"/>
      <c r="P7" s="87"/>
      <c r="Q7" s="81"/>
      <c r="R7" s="84"/>
      <c r="S7" s="69"/>
      <c r="T7" s="72"/>
      <c r="U7" s="66"/>
      <c r="V7" s="89"/>
      <c r="W7" s="95"/>
      <c r="X7" s="72"/>
      <c r="Y7" s="110"/>
      <c r="Z7" s="97"/>
      <c r="AA7" s="66"/>
      <c r="AB7" s="66"/>
      <c r="AC7" s="89"/>
      <c r="AD7" s="89"/>
      <c r="AE7" s="92"/>
    </row>
    <row r="8" spans="1:31" s="32" customFormat="1" ht="34.5" customHeight="1" thickBot="1" x14ac:dyDescent="0.25">
      <c r="A8" s="49" t="s">
        <v>0</v>
      </c>
      <c r="B8" s="53" t="s">
        <v>18</v>
      </c>
      <c r="C8" s="36">
        <v>45658</v>
      </c>
      <c r="D8" s="54" t="s">
        <v>17</v>
      </c>
      <c r="E8" s="54">
        <v>45717</v>
      </c>
      <c r="F8" s="54">
        <v>45748</v>
      </c>
      <c r="G8" s="54">
        <v>45778</v>
      </c>
      <c r="H8" s="54">
        <v>45809</v>
      </c>
      <c r="I8" s="54">
        <v>45839</v>
      </c>
      <c r="J8" s="54">
        <v>45870</v>
      </c>
      <c r="K8" s="54">
        <v>45901</v>
      </c>
      <c r="L8" s="55">
        <v>45931</v>
      </c>
      <c r="M8" s="79"/>
      <c r="N8" s="76"/>
      <c r="O8" s="88"/>
      <c r="P8" s="88"/>
      <c r="Q8" s="82"/>
      <c r="R8" s="85"/>
      <c r="S8" s="70"/>
      <c r="T8" s="73"/>
      <c r="U8" s="67"/>
      <c r="V8" s="90"/>
      <c r="W8" s="96"/>
      <c r="X8" s="73"/>
      <c r="Y8" s="111"/>
      <c r="Z8" s="98"/>
      <c r="AA8" s="67"/>
      <c r="AB8" s="67"/>
      <c r="AC8" s="90"/>
      <c r="AD8" s="90"/>
      <c r="AE8" s="93"/>
    </row>
    <row r="9" spans="1:31" s="1" customFormat="1" ht="22.5" customHeight="1" x14ac:dyDescent="0.2">
      <c r="A9" s="50" t="s">
        <v>20</v>
      </c>
      <c r="B9" s="52" t="s">
        <v>171</v>
      </c>
      <c r="C9" s="16">
        <v>49</v>
      </c>
      <c r="D9" s="16">
        <v>23</v>
      </c>
      <c r="E9" s="16">
        <v>15</v>
      </c>
      <c r="F9" s="16">
        <v>24</v>
      </c>
      <c r="G9" s="16">
        <v>20</v>
      </c>
      <c r="H9" s="16">
        <v>0</v>
      </c>
      <c r="I9" s="16">
        <v>10</v>
      </c>
      <c r="J9" s="16">
        <v>20</v>
      </c>
      <c r="K9" s="16">
        <v>40</v>
      </c>
      <c r="L9" s="16">
        <v>80</v>
      </c>
      <c r="M9" s="20">
        <v>20</v>
      </c>
      <c r="N9" s="14">
        <f>J9+K9+L9</f>
        <v>140</v>
      </c>
      <c r="O9" s="14"/>
      <c r="P9" s="14">
        <f>M9+O9</f>
        <v>20</v>
      </c>
      <c r="Q9" s="31">
        <v>13.742125984251967</v>
      </c>
      <c r="R9" s="18">
        <f>P9/Q9</f>
        <v>1.4553788855464835</v>
      </c>
      <c r="S9" s="12">
        <f>(C9+D9+E9+F9+G9+H9+I9+J9+K9+L9)/10</f>
        <v>28.1</v>
      </c>
      <c r="T9" s="12">
        <f>(C9+D9+E9+F9+G9+K9+L9)/7</f>
        <v>35.857142857142854</v>
      </c>
      <c r="U9" s="41">
        <f>T9*1.3</f>
        <v>46.614285714285714</v>
      </c>
      <c r="V9" s="41">
        <f>(H9+I9+J9)/3</f>
        <v>10</v>
      </c>
      <c r="W9" s="41">
        <f>V9*1.3</f>
        <v>13</v>
      </c>
      <c r="X9" s="12">
        <f t="shared" ref="X9:X40" si="0">M9/T9</f>
        <v>0.5577689243027889</v>
      </c>
      <c r="Y9" s="112">
        <f>(U9*3)-P9</f>
        <v>119.84285714285716</v>
      </c>
      <c r="Z9" s="46">
        <v>100</v>
      </c>
      <c r="AA9" s="6">
        <v>960</v>
      </c>
      <c r="AB9" s="6">
        <v>20</v>
      </c>
      <c r="AC9" s="9">
        <v>1E-3</v>
      </c>
      <c r="AD9" s="106">
        <f t="shared" ref="AD9:AD40" si="1">Z9*AC9</f>
        <v>0.1</v>
      </c>
      <c r="AE9" s="51">
        <v>0.1</v>
      </c>
    </row>
    <row r="10" spans="1:31" s="1" customFormat="1" ht="21" customHeight="1" x14ac:dyDescent="0.2">
      <c r="A10" s="50" t="s">
        <v>21</v>
      </c>
      <c r="B10" s="7" t="s">
        <v>172</v>
      </c>
      <c r="C10" s="16">
        <v>4</v>
      </c>
      <c r="D10" s="16">
        <v>3</v>
      </c>
      <c r="E10" s="16">
        <v>5</v>
      </c>
      <c r="F10" s="16">
        <v>20</v>
      </c>
      <c r="G10" s="16">
        <v>0</v>
      </c>
      <c r="H10" s="16">
        <v>8</v>
      </c>
      <c r="I10" s="16">
        <v>0</v>
      </c>
      <c r="J10" s="16">
        <v>10</v>
      </c>
      <c r="K10" s="16">
        <v>11</v>
      </c>
      <c r="L10" s="16">
        <v>40</v>
      </c>
      <c r="M10" s="20">
        <v>40</v>
      </c>
      <c r="N10" s="14">
        <f t="shared" ref="N10:N73" si="2">J10+K10+L10</f>
        <v>61</v>
      </c>
      <c r="O10" s="14"/>
      <c r="P10" s="14">
        <f t="shared" ref="P10:P73" si="3">M10+O10</f>
        <v>40</v>
      </c>
      <c r="Q10" s="31">
        <v>58.117647058823529</v>
      </c>
      <c r="R10" s="18">
        <f t="shared" ref="R9:R40" si="4">P10/Q10</f>
        <v>0.68825910931174095</v>
      </c>
      <c r="S10" s="12">
        <f t="shared" ref="S10:S73" si="5">(C10+D10+E10+F10+G10+H10+I10+J10+K10+L10)/10</f>
        <v>10.1</v>
      </c>
      <c r="T10" s="12">
        <f t="shared" ref="T10:T73" si="6">(C10+D10+E10+F10+G10+K10+L10)/7</f>
        <v>11.857142857142858</v>
      </c>
      <c r="U10" s="41">
        <f t="shared" ref="U10:U73" si="7">T10*1.3</f>
        <v>15.414285714285715</v>
      </c>
      <c r="V10" s="41">
        <f t="shared" ref="V10:V73" si="8">(H10+I10+J10)/3</f>
        <v>6</v>
      </c>
      <c r="W10" s="41">
        <f t="shared" ref="W10:W73" si="9">V10*1.3</f>
        <v>7.8000000000000007</v>
      </c>
      <c r="X10" s="12">
        <f t="shared" si="0"/>
        <v>3.3734939759036142</v>
      </c>
      <c r="Y10" s="112">
        <f t="shared" ref="Y10:Y73" si="10">(U10*3)-P10</f>
        <v>6.2428571428571473</v>
      </c>
      <c r="Z10" s="46">
        <v>20</v>
      </c>
      <c r="AA10" s="6">
        <v>240</v>
      </c>
      <c r="AB10" s="6">
        <v>20</v>
      </c>
      <c r="AC10" s="9">
        <v>4.0000000000000001E-3</v>
      </c>
      <c r="AD10" s="106">
        <f t="shared" si="1"/>
        <v>0.08</v>
      </c>
      <c r="AE10" s="51">
        <v>0.27</v>
      </c>
    </row>
    <row r="11" spans="1:31" s="1" customFormat="1" ht="22.5" customHeight="1" x14ac:dyDescent="0.2">
      <c r="A11" s="50" t="s">
        <v>22</v>
      </c>
      <c r="B11" s="7" t="s">
        <v>173</v>
      </c>
      <c r="C11" s="16">
        <v>0</v>
      </c>
      <c r="D11" s="16">
        <v>0</v>
      </c>
      <c r="E11" s="16">
        <v>1</v>
      </c>
      <c r="F11" s="16">
        <v>0</v>
      </c>
      <c r="G11" s="16">
        <v>0</v>
      </c>
      <c r="H11" s="16">
        <v>2</v>
      </c>
      <c r="I11" s="16">
        <v>0</v>
      </c>
      <c r="J11" s="16">
        <v>0</v>
      </c>
      <c r="K11" s="16">
        <v>2</v>
      </c>
      <c r="L11" s="16">
        <v>0</v>
      </c>
      <c r="M11" s="20">
        <v>5</v>
      </c>
      <c r="N11" s="14">
        <f t="shared" si="2"/>
        <v>2</v>
      </c>
      <c r="O11" s="14"/>
      <c r="P11" s="14">
        <f>M11+O11</f>
        <v>5</v>
      </c>
      <c r="Q11" s="31">
        <v>8.125</v>
      </c>
      <c r="R11" s="18">
        <f t="shared" si="4"/>
        <v>0.61538461538461542</v>
      </c>
      <c r="S11" s="12">
        <f t="shared" si="5"/>
        <v>0.5</v>
      </c>
      <c r="T11" s="12">
        <f t="shared" si="6"/>
        <v>0.42857142857142855</v>
      </c>
      <c r="U11" s="41">
        <f t="shared" si="7"/>
        <v>0.55714285714285716</v>
      </c>
      <c r="V11" s="41">
        <f t="shared" si="8"/>
        <v>0.66666666666666663</v>
      </c>
      <c r="W11" s="41">
        <f t="shared" si="9"/>
        <v>0.8666666666666667</v>
      </c>
      <c r="X11" s="12">
        <f>M11/T11</f>
        <v>11.666666666666668</v>
      </c>
      <c r="Y11" s="112">
        <f t="shared" si="10"/>
        <v>-3.3285714285714283</v>
      </c>
      <c r="Z11" s="46"/>
      <c r="AA11" s="6">
        <v>224</v>
      </c>
      <c r="AB11" s="6">
        <v>8</v>
      </c>
      <c r="AC11" s="9">
        <v>4.2857142857142851E-3</v>
      </c>
      <c r="AD11" s="106">
        <f t="shared" si="1"/>
        <v>0</v>
      </c>
      <c r="AE11" s="51">
        <v>0.46</v>
      </c>
    </row>
    <row r="12" spans="1:31" s="1" customFormat="1" ht="21.95" customHeight="1" x14ac:dyDescent="0.2">
      <c r="A12" s="50" t="s">
        <v>23</v>
      </c>
      <c r="B12" s="7" t="s">
        <v>174</v>
      </c>
      <c r="C12" s="16">
        <v>10</v>
      </c>
      <c r="D12" s="16">
        <v>88</v>
      </c>
      <c r="E12" s="16">
        <v>10</v>
      </c>
      <c r="F12" s="16">
        <v>33</v>
      </c>
      <c r="G12" s="16">
        <v>5</v>
      </c>
      <c r="H12" s="16">
        <v>0</v>
      </c>
      <c r="I12" s="16">
        <v>5</v>
      </c>
      <c r="J12" s="16">
        <v>0</v>
      </c>
      <c r="K12" s="16">
        <v>65</v>
      </c>
      <c r="L12" s="16">
        <v>16</v>
      </c>
      <c r="M12" s="20">
        <v>77</v>
      </c>
      <c r="N12" s="14">
        <f t="shared" si="2"/>
        <v>81</v>
      </c>
      <c r="O12" s="14"/>
      <c r="P12" s="14">
        <f t="shared" si="3"/>
        <v>77</v>
      </c>
      <c r="Q12" s="31">
        <v>24.835125448028677</v>
      </c>
      <c r="R12" s="18">
        <f t="shared" si="4"/>
        <v>3.1004473950064941</v>
      </c>
      <c r="S12" s="12">
        <f t="shared" si="5"/>
        <v>23.2</v>
      </c>
      <c r="T12" s="12">
        <f t="shared" si="6"/>
        <v>32.428571428571431</v>
      </c>
      <c r="U12" s="41">
        <f t="shared" si="7"/>
        <v>42.157142857142858</v>
      </c>
      <c r="V12" s="41">
        <f t="shared" si="8"/>
        <v>1.6666666666666667</v>
      </c>
      <c r="W12" s="41">
        <f t="shared" si="9"/>
        <v>2.166666666666667</v>
      </c>
      <c r="X12" s="12">
        <f t="shared" si="0"/>
        <v>2.3744493392070485</v>
      </c>
      <c r="Y12" s="112">
        <f t="shared" si="10"/>
        <v>49.471428571428575</v>
      </c>
      <c r="Z12" s="46">
        <v>32</v>
      </c>
      <c r="AA12" s="6">
        <v>256</v>
      </c>
      <c r="AB12" s="6">
        <v>16</v>
      </c>
      <c r="AC12" s="9">
        <v>3.2000000000000002E-3</v>
      </c>
      <c r="AD12" s="106">
        <f t="shared" si="1"/>
        <v>0.1024</v>
      </c>
      <c r="AE12" s="51">
        <v>0.28699999999999998</v>
      </c>
    </row>
    <row r="13" spans="1:31" s="1" customFormat="1" ht="21.95" customHeight="1" x14ac:dyDescent="0.2">
      <c r="A13" s="50" t="s">
        <v>24</v>
      </c>
      <c r="B13" s="7" t="s">
        <v>175</v>
      </c>
      <c r="C13" s="16">
        <v>0</v>
      </c>
      <c r="D13" s="16">
        <v>2</v>
      </c>
      <c r="E13" s="16">
        <v>1</v>
      </c>
      <c r="F13" s="16">
        <v>0</v>
      </c>
      <c r="G13" s="16">
        <v>0</v>
      </c>
      <c r="H13" s="16">
        <v>30</v>
      </c>
      <c r="I13" s="16">
        <v>0</v>
      </c>
      <c r="J13" s="16">
        <v>0</v>
      </c>
      <c r="K13" s="16">
        <v>5</v>
      </c>
      <c r="L13" s="16">
        <v>0</v>
      </c>
      <c r="M13" s="20">
        <v>30</v>
      </c>
      <c r="N13" s="14">
        <f t="shared" si="2"/>
        <v>5</v>
      </c>
      <c r="O13" s="14"/>
      <c r="P13" s="14">
        <f t="shared" si="3"/>
        <v>30</v>
      </c>
      <c r="Q13" s="31">
        <v>84.09375</v>
      </c>
      <c r="R13" s="18">
        <f t="shared" si="4"/>
        <v>0.35674470457079155</v>
      </c>
      <c r="S13" s="12">
        <f t="shared" si="5"/>
        <v>3.8</v>
      </c>
      <c r="T13" s="12">
        <f t="shared" si="6"/>
        <v>1.1428571428571428</v>
      </c>
      <c r="U13" s="41">
        <f t="shared" si="7"/>
        <v>1.4857142857142858</v>
      </c>
      <c r="V13" s="41">
        <f t="shared" si="8"/>
        <v>10</v>
      </c>
      <c r="W13" s="41">
        <f t="shared" si="9"/>
        <v>13</v>
      </c>
      <c r="X13" s="12">
        <f t="shared" si="0"/>
        <v>26.25</v>
      </c>
      <c r="Y13" s="112">
        <f t="shared" si="10"/>
        <v>-25.542857142857144</v>
      </c>
      <c r="Z13" s="46"/>
      <c r="AA13" s="6">
        <v>120</v>
      </c>
      <c r="AB13" s="6">
        <v>10</v>
      </c>
      <c r="AC13" s="9">
        <v>8.0000000000000002E-3</v>
      </c>
      <c r="AD13" s="106">
        <f t="shared" si="1"/>
        <v>0</v>
      </c>
      <c r="AE13" s="51">
        <v>0.623</v>
      </c>
    </row>
    <row r="14" spans="1:31" s="1" customFormat="1" ht="21.95" customHeight="1" x14ac:dyDescent="0.2">
      <c r="A14" s="50" t="s">
        <v>25</v>
      </c>
      <c r="B14" s="7" t="s">
        <v>176</v>
      </c>
      <c r="C14" s="16">
        <v>0</v>
      </c>
      <c r="D14" s="16">
        <v>0</v>
      </c>
      <c r="E14" s="16">
        <v>1</v>
      </c>
      <c r="F14" s="16">
        <v>2</v>
      </c>
      <c r="G14" s="16">
        <v>0</v>
      </c>
      <c r="H14" s="16">
        <v>0</v>
      </c>
      <c r="I14" s="16">
        <v>0</v>
      </c>
      <c r="J14" s="16">
        <v>0</v>
      </c>
      <c r="K14" s="16">
        <v>3</v>
      </c>
      <c r="L14" s="16">
        <v>0</v>
      </c>
      <c r="M14" s="20">
        <v>8</v>
      </c>
      <c r="N14" s="14">
        <f t="shared" si="2"/>
        <v>3</v>
      </c>
      <c r="O14" s="14"/>
      <c r="P14" s="14">
        <f t="shared" si="3"/>
        <v>8</v>
      </c>
      <c r="Q14" s="31">
        <v>26</v>
      </c>
      <c r="R14" s="18">
        <f t="shared" si="4"/>
        <v>0.30769230769230771</v>
      </c>
      <c r="S14" s="12">
        <f t="shared" si="5"/>
        <v>0.6</v>
      </c>
      <c r="T14" s="12">
        <f t="shared" si="6"/>
        <v>0.8571428571428571</v>
      </c>
      <c r="U14" s="41">
        <f>T14*1.3</f>
        <v>1.1142857142857143</v>
      </c>
      <c r="V14" s="41">
        <f t="shared" si="8"/>
        <v>0</v>
      </c>
      <c r="W14" s="41">
        <f t="shared" si="9"/>
        <v>0</v>
      </c>
      <c r="X14" s="12">
        <f t="shared" si="0"/>
        <v>9.3333333333333339</v>
      </c>
      <c r="Y14" s="112">
        <f t="shared" si="10"/>
        <v>-4.6571428571428566</v>
      </c>
      <c r="Z14" s="46"/>
      <c r="AA14" s="6">
        <v>50</v>
      </c>
      <c r="AB14" s="6">
        <v>1</v>
      </c>
      <c r="AC14" s="9">
        <v>1.9199999999999998E-2</v>
      </c>
      <c r="AD14" s="106">
        <f t="shared" si="1"/>
        <v>0</v>
      </c>
      <c r="AE14" s="51">
        <v>1.1379999999999999</v>
      </c>
    </row>
    <row r="15" spans="1:31" s="1" customFormat="1" ht="21.95" customHeight="1" x14ac:dyDescent="0.2">
      <c r="A15" s="50" t="s">
        <v>26</v>
      </c>
      <c r="B15" s="7" t="s">
        <v>177</v>
      </c>
      <c r="C15" s="16">
        <v>10</v>
      </c>
      <c r="D15" s="16">
        <v>73</v>
      </c>
      <c r="E15" s="16">
        <v>10</v>
      </c>
      <c r="F15" s="16">
        <v>81</v>
      </c>
      <c r="G15" s="16">
        <v>8</v>
      </c>
      <c r="H15" s="16">
        <v>0</v>
      </c>
      <c r="I15" s="16">
        <v>0</v>
      </c>
      <c r="J15" s="16">
        <v>0</v>
      </c>
      <c r="K15" s="16">
        <v>141</v>
      </c>
      <c r="L15" s="16">
        <v>16</v>
      </c>
      <c r="M15" s="20">
        <v>100</v>
      </c>
      <c r="N15" s="14">
        <f t="shared" si="2"/>
        <v>157</v>
      </c>
      <c r="O15" s="14"/>
      <c r="P15" s="14">
        <f t="shared" si="3"/>
        <v>100</v>
      </c>
      <c r="Q15" s="31">
        <v>9.8262910798122078</v>
      </c>
      <c r="R15" s="18">
        <f t="shared" si="4"/>
        <v>10.176779741997132</v>
      </c>
      <c r="S15" s="12">
        <f t="shared" si="5"/>
        <v>33.9</v>
      </c>
      <c r="T15" s="12">
        <f t="shared" si="6"/>
        <v>48.428571428571431</v>
      </c>
      <c r="U15" s="41">
        <f t="shared" si="7"/>
        <v>62.957142857142863</v>
      </c>
      <c r="V15" s="41">
        <f t="shared" si="8"/>
        <v>0</v>
      </c>
      <c r="W15" s="41">
        <f t="shared" si="9"/>
        <v>0</v>
      </c>
      <c r="X15" s="12">
        <f t="shared" si="0"/>
        <v>2.0648967551622417</v>
      </c>
      <c r="Y15" s="112">
        <f t="shared" si="10"/>
        <v>88.871428571428595</v>
      </c>
      <c r="Z15" s="46">
        <v>96</v>
      </c>
      <c r="AA15" s="6">
        <v>256</v>
      </c>
      <c r="AB15" s="6">
        <v>16</v>
      </c>
      <c r="AC15" s="9">
        <v>3.5555555555555557E-3</v>
      </c>
      <c r="AD15" s="106">
        <f t="shared" si="1"/>
        <v>0.34133333333333338</v>
      </c>
      <c r="AE15" s="51">
        <v>0.316</v>
      </c>
    </row>
    <row r="16" spans="1:31" s="1" customFormat="1" ht="21.95" customHeight="1" x14ac:dyDescent="0.2">
      <c r="A16" s="50" t="s">
        <v>27</v>
      </c>
      <c r="B16" s="7" t="s">
        <v>178</v>
      </c>
      <c r="C16" s="16">
        <v>0</v>
      </c>
      <c r="D16" s="16">
        <v>5</v>
      </c>
      <c r="E16" s="16">
        <v>10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4</v>
      </c>
      <c r="L16" s="16">
        <v>0</v>
      </c>
      <c r="M16" s="20">
        <v>60</v>
      </c>
      <c r="N16" s="14">
        <f t="shared" si="2"/>
        <v>4</v>
      </c>
      <c r="O16" s="14"/>
      <c r="P16" s="14">
        <f t="shared" si="3"/>
        <v>60</v>
      </c>
      <c r="Q16" s="31">
        <v>31.2</v>
      </c>
      <c r="R16" s="18">
        <f t="shared" si="4"/>
        <v>1.9230769230769231</v>
      </c>
      <c r="S16" s="12">
        <f t="shared" si="5"/>
        <v>1.9</v>
      </c>
      <c r="T16" s="12">
        <f t="shared" si="6"/>
        <v>2.7142857142857144</v>
      </c>
      <c r="U16" s="41">
        <f t="shared" si="7"/>
        <v>3.5285714285714289</v>
      </c>
      <c r="V16" s="41">
        <f t="shared" si="8"/>
        <v>0</v>
      </c>
      <c r="W16" s="41">
        <f t="shared" si="9"/>
        <v>0</v>
      </c>
      <c r="X16" s="12">
        <f t="shared" si="0"/>
        <v>22.105263157894736</v>
      </c>
      <c r="Y16" s="112">
        <f t="shared" si="10"/>
        <v>-49.414285714285711</v>
      </c>
      <c r="Z16" s="46"/>
      <c r="AA16" s="6">
        <v>96</v>
      </c>
      <c r="AB16" s="6">
        <v>8</v>
      </c>
      <c r="AC16" s="9">
        <v>9.9999999999999985E-3</v>
      </c>
      <c r="AD16" s="106">
        <f t="shared" si="1"/>
        <v>0</v>
      </c>
      <c r="AE16" s="51">
        <v>0.67700000000000005</v>
      </c>
    </row>
    <row r="17" spans="1:31" s="1" customFormat="1" ht="21.95" customHeight="1" x14ac:dyDescent="0.2">
      <c r="A17" s="50" t="s">
        <v>28</v>
      </c>
      <c r="B17" s="7" t="s">
        <v>179</v>
      </c>
      <c r="C17" s="16">
        <v>0</v>
      </c>
      <c r="D17" s="16">
        <v>0</v>
      </c>
      <c r="E17" s="16">
        <v>1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2</v>
      </c>
      <c r="L17" s="16">
        <v>0</v>
      </c>
      <c r="M17" s="20">
        <v>3</v>
      </c>
      <c r="N17" s="14">
        <f t="shared" si="2"/>
        <v>2</v>
      </c>
      <c r="O17" s="14"/>
      <c r="P17" s="14">
        <f t="shared" si="3"/>
        <v>3</v>
      </c>
      <c r="Q17" s="31">
        <v>7.8</v>
      </c>
      <c r="R17" s="18">
        <f t="shared" si="4"/>
        <v>0.38461538461538464</v>
      </c>
      <c r="S17" s="12">
        <f t="shared" si="5"/>
        <v>0.3</v>
      </c>
      <c r="T17" s="12">
        <f t="shared" si="6"/>
        <v>0.42857142857142855</v>
      </c>
      <c r="U17" s="41">
        <f t="shared" si="7"/>
        <v>0.55714285714285716</v>
      </c>
      <c r="V17" s="41">
        <f t="shared" si="8"/>
        <v>0</v>
      </c>
      <c r="W17" s="41">
        <f t="shared" si="9"/>
        <v>0</v>
      </c>
      <c r="X17" s="12">
        <f t="shared" si="0"/>
        <v>7</v>
      </c>
      <c r="Y17" s="112">
        <f t="shared" si="10"/>
        <v>-1.3285714285714285</v>
      </c>
      <c r="Z17" s="46"/>
      <c r="AA17" s="6">
        <v>50</v>
      </c>
      <c r="AB17" s="6">
        <v>1</v>
      </c>
      <c r="AC17" s="9">
        <v>1.9199999999999998E-2</v>
      </c>
      <c r="AD17" s="106">
        <f t="shared" si="1"/>
        <v>0</v>
      </c>
      <c r="AE17" s="51">
        <v>1.256</v>
      </c>
    </row>
    <row r="18" spans="1:31" s="1" customFormat="1" ht="21.95" customHeight="1" x14ac:dyDescent="0.2">
      <c r="A18" s="50" t="s">
        <v>29</v>
      </c>
      <c r="B18" s="7" t="s">
        <v>180</v>
      </c>
      <c r="C18" s="16">
        <v>398</v>
      </c>
      <c r="D18" s="16">
        <v>508</v>
      </c>
      <c r="E18" s="16">
        <v>990</v>
      </c>
      <c r="F18" s="16">
        <v>426</v>
      </c>
      <c r="G18" s="16">
        <v>113</v>
      </c>
      <c r="H18" s="16">
        <v>60</v>
      </c>
      <c r="I18" s="16">
        <v>56</v>
      </c>
      <c r="J18" s="16">
        <v>106</v>
      </c>
      <c r="K18" s="16">
        <v>925</v>
      </c>
      <c r="L18" s="16">
        <v>655</v>
      </c>
      <c r="M18" s="20">
        <v>600</v>
      </c>
      <c r="N18" s="14">
        <f t="shared" si="2"/>
        <v>1686</v>
      </c>
      <c r="O18" s="14">
        <v>784</v>
      </c>
      <c r="P18" s="14">
        <f t="shared" si="3"/>
        <v>1384</v>
      </c>
      <c r="Q18" s="31">
        <v>500</v>
      </c>
      <c r="R18" s="18">
        <f>P18/Q18</f>
        <v>2.7679999999999998</v>
      </c>
      <c r="S18" s="12">
        <f t="shared" si="5"/>
        <v>423.7</v>
      </c>
      <c r="T18" s="12">
        <f t="shared" si="6"/>
        <v>573.57142857142856</v>
      </c>
      <c r="U18" s="41">
        <f t="shared" si="7"/>
        <v>745.64285714285711</v>
      </c>
      <c r="V18" s="41">
        <f t="shared" si="8"/>
        <v>74</v>
      </c>
      <c r="W18" s="41">
        <f t="shared" si="9"/>
        <v>96.2</v>
      </c>
      <c r="X18" s="12">
        <f t="shared" si="0"/>
        <v>1.0460772104607721</v>
      </c>
      <c r="Y18" s="112">
        <f t="shared" si="10"/>
        <v>852.92857142857156</v>
      </c>
      <c r="Z18" s="46">
        <v>768</v>
      </c>
      <c r="AA18" s="6">
        <v>256</v>
      </c>
      <c r="AB18" s="6">
        <v>16</v>
      </c>
      <c r="AC18" s="9">
        <v>3.5555555555555557E-3</v>
      </c>
      <c r="AD18" s="106">
        <f t="shared" si="1"/>
        <v>2.730666666666667</v>
      </c>
      <c r="AE18" s="51">
        <v>0.316</v>
      </c>
    </row>
    <row r="19" spans="1:31" s="1" customFormat="1" ht="21.95" customHeight="1" x14ac:dyDescent="0.2">
      <c r="A19" s="50" t="s">
        <v>30</v>
      </c>
      <c r="B19" s="7" t="s">
        <v>181</v>
      </c>
      <c r="C19" s="16">
        <v>72</v>
      </c>
      <c r="D19" s="16">
        <v>51</v>
      </c>
      <c r="E19" s="16">
        <v>48</v>
      </c>
      <c r="F19" s="16">
        <v>18</v>
      </c>
      <c r="G19" s="16">
        <v>0</v>
      </c>
      <c r="H19" s="16">
        <v>0</v>
      </c>
      <c r="I19" s="16">
        <v>0</v>
      </c>
      <c r="J19" s="16">
        <v>10</v>
      </c>
      <c r="K19" s="16">
        <v>5</v>
      </c>
      <c r="L19" s="16">
        <v>20</v>
      </c>
      <c r="M19" s="20">
        <v>21</v>
      </c>
      <c r="N19" s="14">
        <f t="shared" si="2"/>
        <v>35</v>
      </c>
      <c r="O19" s="14"/>
      <c r="P19" s="14">
        <f t="shared" si="3"/>
        <v>21</v>
      </c>
      <c r="Q19" s="31">
        <v>10.04332129963899</v>
      </c>
      <c r="R19" s="18">
        <f t="shared" si="4"/>
        <v>2.0909417685118616</v>
      </c>
      <c r="S19" s="12">
        <f t="shared" si="5"/>
        <v>22.4</v>
      </c>
      <c r="T19" s="12">
        <f t="shared" si="6"/>
        <v>30.571428571428573</v>
      </c>
      <c r="U19" s="41">
        <f t="shared" si="7"/>
        <v>39.742857142857147</v>
      </c>
      <c r="V19" s="41">
        <f t="shared" si="8"/>
        <v>3.3333333333333335</v>
      </c>
      <c r="W19" s="41">
        <f t="shared" si="9"/>
        <v>4.3333333333333339</v>
      </c>
      <c r="X19" s="12">
        <f t="shared" si="0"/>
        <v>0.68691588785046731</v>
      </c>
      <c r="Y19" s="112">
        <f t="shared" si="10"/>
        <v>98.228571428571442</v>
      </c>
      <c r="Z19" s="46">
        <v>96</v>
      </c>
      <c r="AA19" s="6">
        <v>96</v>
      </c>
      <c r="AB19" s="6">
        <v>8</v>
      </c>
      <c r="AC19" s="9">
        <v>1.0666666666666666E-2</v>
      </c>
      <c r="AD19" s="106">
        <f t="shared" si="1"/>
        <v>1.024</v>
      </c>
      <c r="AE19" s="51">
        <v>0.74199999999999999</v>
      </c>
    </row>
    <row r="20" spans="1:31" s="1" customFormat="1" ht="21.95" customHeight="1" x14ac:dyDescent="0.2">
      <c r="A20" s="50" t="s">
        <v>31</v>
      </c>
      <c r="B20" s="7" t="s">
        <v>182</v>
      </c>
      <c r="C20" s="16">
        <v>68</v>
      </c>
      <c r="D20" s="16">
        <v>26</v>
      </c>
      <c r="E20" s="16">
        <v>129</v>
      </c>
      <c r="F20" s="16">
        <v>81</v>
      </c>
      <c r="G20" s="16">
        <v>15</v>
      </c>
      <c r="H20" s="16">
        <v>40</v>
      </c>
      <c r="I20" s="16">
        <v>12</v>
      </c>
      <c r="J20" s="16">
        <v>0</v>
      </c>
      <c r="K20" s="16">
        <v>154</v>
      </c>
      <c r="L20" s="16">
        <v>12</v>
      </c>
      <c r="M20" s="20">
        <v>150</v>
      </c>
      <c r="N20" s="14">
        <f t="shared" si="2"/>
        <v>166</v>
      </c>
      <c r="O20" s="14"/>
      <c r="P20" s="14">
        <f t="shared" si="3"/>
        <v>150</v>
      </c>
      <c r="Q20" s="31">
        <v>20</v>
      </c>
      <c r="R20" s="18">
        <f t="shared" si="4"/>
        <v>7.5</v>
      </c>
      <c r="S20" s="12">
        <f t="shared" si="5"/>
        <v>53.7</v>
      </c>
      <c r="T20" s="12">
        <f t="shared" si="6"/>
        <v>69.285714285714292</v>
      </c>
      <c r="U20" s="41">
        <f t="shared" si="7"/>
        <v>90.071428571428584</v>
      </c>
      <c r="V20" s="41">
        <f t="shared" si="8"/>
        <v>17.333333333333332</v>
      </c>
      <c r="W20" s="41">
        <f t="shared" si="9"/>
        <v>22.533333333333331</v>
      </c>
      <c r="X20" s="12">
        <f t="shared" si="0"/>
        <v>2.1649484536082473</v>
      </c>
      <c r="Y20" s="112">
        <f t="shared" si="10"/>
        <v>120.21428571428578</v>
      </c>
      <c r="Z20" s="46">
        <v>192</v>
      </c>
      <c r="AA20" s="6">
        <v>192</v>
      </c>
      <c r="AB20" s="6">
        <v>12</v>
      </c>
      <c r="AC20" s="9">
        <v>4.7999999999999996E-3</v>
      </c>
      <c r="AD20" s="106">
        <f t="shared" si="1"/>
        <v>0.92159999999999997</v>
      </c>
      <c r="AE20" s="51">
        <v>0.436</v>
      </c>
    </row>
    <row r="21" spans="1:31" s="1" customFormat="1" ht="21.95" customHeight="1" x14ac:dyDescent="0.2">
      <c r="A21" s="50" t="s">
        <v>32</v>
      </c>
      <c r="B21" s="7" t="s">
        <v>183</v>
      </c>
      <c r="C21" s="16">
        <v>0</v>
      </c>
      <c r="D21" s="16">
        <v>1</v>
      </c>
      <c r="E21" s="16">
        <v>16</v>
      </c>
      <c r="F21" s="16">
        <v>10</v>
      </c>
      <c r="G21" s="16">
        <v>0</v>
      </c>
      <c r="H21" s="16">
        <v>0</v>
      </c>
      <c r="I21" s="16">
        <v>0</v>
      </c>
      <c r="J21" s="16">
        <v>0</v>
      </c>
      <c r="K21" s="16">
        <v>1</v>
      </c>
      <c r="L21" s="16">
        <v>0</v>
      </c>
      <c r="M21" s="20">
        <v>1</v>
      </c>
      <c r="N21" s="14">
        <f t="shared" si="2"/>
        <v>1</v>
      </c>
      <c r="O21" s="14"/>
      <c r="P21" s="14">
        <f t="shared" si="3"/>
        <v>1</v>
      </c>
      <c r="Q21" s="31">
        <v>11.395061728395062</v>
      </c>
      <c r="R21" s="18">
        <f t="shared" si="4"/>
        <v>8.7757313109425791E-2</v>
      </c>
      <c r="S21" s="12">
        <f t="shared" si="5"/>
        <v>2.8</v>
      </c>
      <c r="T21" s="12">
        <f t="shared" si="6"/>
        <v>4</v>
      </c>
      <c r="U21" s="41">
        <f t="shared" si="7"/>
        <v>5.2</v>
      </c>
      <c r="V21" s="41">
        <f t="shared" si="8"/>
        <v>0</v>
      </c>
      <c r="W21" s="41">
        <f t="shared" si="9"/>
        <v>0</v>
      </c>
      <c r="X21" s="12">
        <f t="shared" si="0"/>
        <v>0.25</v>
      </c>
      <c r="Y21" s="112">
        <f t="shared" si="10"/>
        <v>14.600000000000001</v>
      </c>
      <c r="Z21" s="46">
        <v>20</v>
      </c>
      <c r="AA21" s="6">
        <v>60</v>
      </c>
      <c r="AB21" s="6">
        <v>5</v>
      </c>
      <c r="AC21" s="9">
        <v>1.3714285714285714E-2</v>
      </c>
      <c r="AD21" s="106">
        <f t="shared" si="1"/>
        <v>0.27428571428571424</v>
      </c>
      <c r="AE21" s="51">
        <v>0.94799999999999995</v>
      </c>
    </row>
    <row r="22" spans="1:31" s="1" customFormat="1" ht="21.95" customHeight="1" x14ac:dyDescent="0.2">
      <c r="A22" s="50" t="s">
        <v>33</v>
      </c>
      <c r="B22" s="7" t="s">
        <v>184</v>
      </c>
      <c r="C22" s="16">
        <v>2</v>
      </c>
      <c r="D22" s="16">
        <v>0</v>
      </c>
      <c r="E22" s="16">
        <v>1</v>
      </c>
      <c r="F22" s="16">
        <v>0</v>
      </c>
      <c r="G22" s="16">
        <v>0</v>
      </c>
      <c r="H22" s="16">
        <v>8</v>
      </c>
      <c r="I22" s="16">
        <v>0</v>
      </c>
      <c r="J22" s="16">
        <v>0</v>
      </c>
      <c r="K22" s="16">
        <v>0</v>
      </c>
      <c r="L22" s="16">
        <v>0</v>
      </c>
      <c r="M22" s="20">
        <v>7</v>
      </c>
      <c r="N22" s="14">
        <f t="shared" si="2"/>
        <v>0</v>
      </c>
      <c r="O22" s="14"/>
      <c r="P22" s="14">
        <f t="shared" si="3"/>
        <v>7</v>
      </c>
      <c r="Q22" s="31">
        <v>5.6875</v>
      </c>
      <c r="R22" s="18">
        <f t="shared" si="4"/>
        <v>1.2307692307692308</v>
      </c>
      <c r="S22" s="12">
        <f t="shared" si="5"/>
        <v>1.1000000000000001</v>
      </c>
      <c r="T22" s="12">
        <f t="shared" si="6"/>
        <v>0.42857142857142855</v>
      </c>
      <c r="U22" s="41">
        <f t="shared" si="7"/>
        <v>0.55714285714285716</v>
      </c>
      <c r="V22" s="41">
        <f t="shared" si="8"/>
        <v>2.6666666666666665</v>
      </c>
      <c r="W22" s="41">
        <f t="shared" si="9"/>
        <v>3.4666666666666668</v>
      </c>
      <c r="X22" s="12">
        <f t="shared" si="0"/>
        <v>16.333333333333336</v>
      </c>
      <c r="Y22" s="112">
        <f t="shared" si="10"/>
        <v>-5.3285714285714283</v>
      </c>
      <c r="Z22" s="46"/>
      <c r="AA22" s="6">
        <v>30</v>
      </c>
      <c r="AB22" s="6">
        <v>1</v>
      </c>
      <c r="AC22" s="9">
        <v>3.2000000000000001E-2</v>
      </c>
      <c r="AD22" s="106">
        <f t="shared" si="1"/>
        <v>0</v>
      </c>
      <c r="AE22" s="51">
        <v>1.8839999999999999</v>
      </c>
    </row>
    <row r="23" spans="1:31" s="1" customFormat="1" ht="26.25" customHeight="1" x14ac:dyDescent="0.2">
      <c r="A23" s="50" t="s">
        <v>34</v>
      </c>
      <c r="B23" s="7" t="s">
        <v>185</v>
      </c>
      <c r="C23" s="16">
        <v>0</v>
      </c>
      <c r="D23" s="16">
        <v>5</v>
      </c>
      <c r="E23" s="16">
        <v>20</v>
      </c>
      <c r="F23" s="16">
        <v>28</v>
      </c>
      <c r="G23" s="16">
        <v>0</v>
      </c>
      <c r="H23" s="16">
        <v>0</v>
      </c>
      <c r="I23" s="16">
        <v>0</v>
      </c>
      <c r="J23" s="16">
        <v>0</v>
      </c>
      <c r="K23" s="16">
        <v>25</v>
      </c>
      <c r="L23" s="16">
        <v>0</v>
      </c>
      <c r="M23" s="20">
        <v>20</v>
      </c>
      <c r="N23" s="14">
        <f t="shared" si="2"/>
        <v>25</v>
      </c>
      <c r="O23" s="14"/>
      <c r="P23" s="14">
        <f t="shared" si="3"/>
        <v>20</v>
      </c>
      <c r="Q23" s="31">
        <v>19.385964912280699</v>
      </c>
      <c r="R23" s="18">
        <f t="shared" si="4"/>
        <v>1.0316742081447965</v>
      </c>
      <c r="S23" s="12">
        <f t="shared" si="5"/>
        <v>7.8</v>
      </c>
      <c r="T23" s="12">
        <f t="shared" si="6"/>
        <v>11.142857142857142</v>
      </c>
      <c r="U23" s="41">
        <f t="shared" si="7"/>
        <v>14.485714285714286</v>
      </c>
      <c r="V23" s="41">
        <f t="shared" si="8"/>
        <v>0</v>
      </c>
      <c r="W23" s="41">
        <f t="shared" si="9"/>
        <v>0</v>
      </c>
      <c r="X23" s="12">
        <f t="shared" si="0"/>
        <v>1.7948717948717949</v>
      </c>
      <c r="Y23" s="112">
        <f t="shared" si="10"/>
        <v>23.457142857142856</v>
      </c>
      <c r="Z23" s="46">
        <v>40</v>
      </c>
      <c r="AA23" s="6">
        <v>240</v>
      </c>
      <c r="AB23" s="6">
        <v>20</v>
      </c>
      <c r="AC23" s="9">
        <v>4.0000000000000001E-3</v>
      </c>
      <c r="AD23" s="106">
        <f t="shared" si="1"/>
        <v>0.16</v>
      </c>
      <c r="AE23" s="51">
        <v>0.36599999999999999</v>
      </c>
    </row>
    <row r="24" spans="1:31" s="1" customFormat="1" ht="26.25" customHeight="1" x14ac:dyDescent="0.2">
      <c r="A24" s="50" t="s">
        <v>35</v>
      </c>
      <c r="B24" s="7" t="s">
        <v>186</v>
      </c>
      <c r="C24" s="16">
        <v>0</v>
      </c>
      <c r="D24" s="16">
        <v>0</v>
      </c>
      <c r="E24" s="16">
        <v>1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20">
        <v>211</v>
      </c>
      <c r="N24" s="14">
        <f t="shared" si="2"/>
        <v>0</v>
      </c>
      <c r="O24" s="14"/>
      <c r="P24" s="14">
        <f t="shared" si="3"/>
        <v>211</v>
      </c>
      <c r="Q24" s="31">
        <v>40</v>
      </c>
      <c r="R24" s="18">
        <f t="shared" si="4"/>
        <v>5.2750000000000004</v>
      </c>
      <c r="S24" s="12">
        <f t="shared" si="5"/>
        <v>0.1</v>
      </c>
      <c r="T24" s="12">
        <f t="shared" si="6"/>
        <v>0.14285714285714285</v>
      </c>
      <c r="U24" s="41">
        <f t="shared" si="7"/>
        <v>0.18571428571428572</v>
      </c>
      <c r="V24" s="41">
        <f t="shared" si="8"/>
        <v>0</v>
      </c>
      <c r="W24" s="41">
        <f t="shared" si="9"/>
        <v>0</v>
      </c>
      <c r="X24" s="12">
        <f t="shared" si="0"/>
        <v>1477</v>
      </c>
      <c r="Y24" s="112">
        <f t="shared" si="10"/>
        <v>-210.44285714285715</v>
      </c>
      <c r="Z24" s="46"/>
      <c r="AA24" s="6">
        <v>960</v>
      </c>
      <c r="AB24" s="6">
        <v>20</v>
      </c>
      <c r="AC24" s="9">
        <v>1E-3</v>
      </c>
      <c r="AD24" s="106">
        <f t="shared" si="1"/>
        <v>0</v>
      </c>
      <c r="AE24" s="51">
        <v>0.11</v>
      </c>
    </row>
    <row r="25" spans="1:31" s="1" customFormat="1" ht="26.25" customHeight="1" x14ac:dyDescent="0.2">
      <c r="A25" s="50" t="s">
        <v>36</v>
      </c>
      <c r="B25" s="7" t="s">
        <v>187</v>
      </c>
      <c r="C25" s="16">
        <v>0</v>
      </c>
      <c r="D25" s="16">
        <v>0</v>
      </c>
      <c r="E25" s="16">
        <v>1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20">
        <v>18</v>
      </c>
      <c r="N25" s="14">
        <f t="shared" si="2"/>
        <v>0</v>
      </c>
      <c r="O25" s="14"/>
      <c r="P25" s="14">
        <f t="shared" si="3"/>
        <v>18</v>
      </c>
      <c r="Q25" s="31">
        <v>2</v>
      </c>
      <c r="R25" s="18">
        <f t="shared" si="4"/>
        <v>9</v>
      </c>
      <c r="S25" s="12">
        <f t="shared" si="5"/>
        <v>0.1</v>
      </c>
      <c r="T25" s="12">
        <f t="shared" si="6"/>
        <v>0.14285714285714285</v>
      </c>
      <c r="U25" s="41">
        <f t="shared" si="7"/>
        <v>0.18571428571428572</v>
      </c>
      <c r="V25" s="41">
        <f t="shared" si="8"/>
        <v>0</v>
      </c>
      <c r="W25" s="41">
        <f t="shared" si="9"/>
        <v>0</v>
      </c>
      <c r="X25" s="12">
        <f t="shared" si="0"/>
        <v>126</v>
      </c>
      <c r="Y25" s="112">
        <f t="shared" si="10"/>
        <v>-17.442857142857143</v>
      </c>
      <c r="Z25" s="46"/>
      <c r="AA25" s="6">
        <v>224</v>
      </c>
      <c r="AB25" s="6">
        <v>8</v>
      </c>
      <c r="AC25" s="9">
        <v>4.2857142857142851E-3</v>
      </c>
      <c r="AD25" s="106">
        <f t="shared" si="1"/>
        <v>0</v>
      </c>
      <c r="AE25" s="51">
        <v>0.49</v>
      </c>
    </row>
    <row r="26" spans="1:31" s="1" customFormat="1" ht="21.95" customHeight="1" x14ac:dyDescent="0.2">
      <c r="A26" s="50" t="s">
        <v>37</v>
      </c>
      <c r="B26" s="7" t="s">
        <v>188</v>
      </c>
      <c r="C26" s="16">
        <v>0</v>
      </c>
      <c r="D26" s="16">
        <v>8</v>
      </c>
      <c r="E26" s="16">
        <v>1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20">
        <v>17</v>
      </c>
      <c r="N26" s="14">
        <f t="shared" si="2"/>
        <v>0</v>
      </c>
      <c r="O26" s="14"/>
      <c r="P26" s="14">
        <f t="shared" si="3"/>
        <v>17</v>
      </c>
      <c r="Q26" s="31">
        <v>13.8125</v>
      </c>
      <c r="R26" s="18">
        <f t="shared" si="4"/>
        <v>1.2307692307692308</v>
      </c>
      <c r="S26" s="12">
        <f t="shared" si="5"/>
        <v>0.9</v>
      </c>
      <c r="T26" s="12">
        <f t="shared" si="6"/>
        <v>1.2857142857142858</v>
      </c>
      <c r="U26" s="41">
        <f t="shared" si="7"/>
        <v>1.6714285714285717</v>
      </c>
      <c r="V26" s="41">
        <f t="shared" si="8"/>
        <v>0</v>
      </c>
      <c r="W26" s="41">
        <f t="shared" si="9"/>
        <v>0</v>
      </c>
      <c r="X26" s="12">
        <f t="shared" si="0"/>
        <v>13.222222222222221</v>
      </c>
      <c r="Y26" s="112">
        <f t="shared" si="10"/>
        <v>-11.985714285714284</v>
      </c>
      <c r="Z26" s="46"/>
      <c r="AA26" s="6">
        <v>1344</v>
      </c>
      <c r="AB26" s="6">
        <v>16</v>
      </c>
      <c r="AC26" s="9">
        <v>7.1428571428571418E-4</v>
      </c>
      <c r="AD26" s="106">
        <f t="shared" si="1"/>
        <v>0</v>
      </c>
      <c r="AE26" s="51">
        <v>8.4000000000000005E-2</v>
      </c>
    </row>
    <row r="27" spans="1:31" s="1" customFormat="1" ht="25.5" customHeight="1" x14ac:dyDescent="0.2">
      <c r="A27" s="50" t="s">
        <v>38</v>
      </c>
      <c r="B27" s="7" t="s">
        <v>189</v>
      </c>
      <c r="C27" s="16">
        <v>55</v>
      </c>
      <c r="D27" s="16">
        <v>51</v>
      </c>
      <c r="E27" s="16">
        <v>71</v>
      </c>
      <c r="F27" s="16">
        <v>44</v>
      </c>
      <c r="G27" s="16">
        <v>13</v>
      </c>
      <c r="H27" s="16">
        <v>40</v>
      </c>
      <c r="I27" s="16">
        <v>5</v>
      </c>
      <c r="J27" s="16">
        <v>70</v>
      </c>
      <c r="K27" s="16">
        <v>50</v>
      </c>
      <c r="L27" s="16">
        <v>4</v>
      </c>
      <c r="M27" s="20">
        <v>75</v>
      </c>
      <c r="N27" s="14">
        <f t="shared" si="2"/>
        <v>124</v>
      </c>
      <c r="O27" s="14"/>
      <c r="P27" s="14">
        <f t="shared" si="3"/>
        <v>75</v>
      </c>
      <c r="Q27" s="31">
        <v>30</v>
      </c>
      <c r="R27" s="18">
        <f t="shared" si="4"/>
        <v>2.5</v>
      </c>
      <c r="S27" s="12">
        <f t="shared" si="5"/>
        <v>40.299999999999997</v>
      </c>
      <c r="T27" s="12">
        <f t="shared" si="6"/>
        <v>41.142857142857146</v>
      </c>
      <c r="U27" s="41">
        <f t="shared" si="7"/>
        <v>53.485714285714295</v>
      </c>
      <c r="V27" s="41">
        <f t="shared" si="8"/>
        <v>38.333333333333336</v>
      </c>
      <c r="W27" s="41">
        <f t="shared" si="9"/>
        <v>49.833333333333336</v>
      </c>
      <c r="X27" s="12">
        <f t="shared" si="0"/>
        <v>1.8229166666666665</v>
      </c>
      <c r="Y27" s="112">
        <f t="shared" si="10"/>
        <v>85.457142857142884</v>
      </c>
      <c r="Z27" s="46">
        <v>100</v>
      </c>
      <c r="AA27" s="6">
        <v>1750</v>
      </c>
      <c r="AB27" s="6">
        <v>50</v>
      </c>
      <c r="AC27" s="9">
        <v>0</v>
      </c>
      <c r="AD27" s="106">
        <f t="shared" si="1"/>
        <v>0</v>
      </c>
      <c r="AE27" s="51">
        <v>0.15</v>
      </c>
    </row>
    <row r="28" spans="1:31" s="1" customFormat="1" ht="22.5" customHeight="1" x14ac:dyDescent="0.2">
      <c r="A28" s="50" t="s">
        <v>39</v>
      </c>
      <c r="B28" s="7" t="s">
        <v>190</v>
      </c>
      <c r="C28" s="16">
        <v>25</v>
      </c>
      <c r="D28" s="16">
        <v>29</v>
      </c>
      <c r="E28" s="16">
        <v>117</v>
      </c>
      <c r="F28" s="16">
        <v>103</v>
      </c>
      <c r="G28" s="16">
        <v>8</v>
      </c>
      <c r="H28" s="16">
        <v>25</v>
      </c>
      <c r="I28" s="16">
        <v>45</v>
      </c>
      <c r="J28" s="16">
        <v>10</v>
      </c>
      <c r="K28" s="16">
        <v>35</v>
      </c>
      <c r="L28" s="16">
        <v>0</v>
      </c>
      <c r="M28" s="20">
        <v>66</v>
      </c>
      <c r="N28" s="14">
        <f t="shared" si="2"/>
        <v>45</v>
      </c>
      <c r="O28" s="14"/>
      <c r="P28" s="14">
        <f t="shared" si="3"/>
        <v>66</v>
      </c>
      <c r="Q28" s="31">
        <v>45</v>
      </c>
      <c r="R28" s="18">
        <f t="shared" si="4"/>
        <v>1.4666666666666666</v>
      </c>
      <c r="S28" s="12">
        <f t="shared" si="5"/>
        <v>39.700000000000003</v>
      </c>
      <c r="T28" s="12">
        <f t="shared" si="6"/>
        <v>45.285714285714285</v>
      </c>
      <c r="U28" s="41">
        <f t="shared" si="7"/>
        <v>58.871428571428574</v>
      </c>
      <c r="V28" s="41">
        <f t="shared" si="8"/>
        <v>26.666666666666668</v>
      </c>
      <c r="W28" s="41">
        <f t="shared" si="9"/>
        <v>34.666666666666671</v>
      </c>
      <c r="X28" s="12">
        <f t="shared" si="0"/>
        <v>1.4574132492113565</v>
      </c>
      <c r="Y28" s="112">
        <f t="shared" si="10"/>
        <v>110.61428571428573</v>
      </c>
      <c r="Z28" s="46">
        <v>100</v>
      </c>
      <c r="AA28" s="6">
        <v>1800</v>
      </c>
      <c r="AB28" s="6">
        <v>50</v>
      </c>
      <c r="AC28" s="9">
        <v>0</v>
      </c>
      <c r="AD28" s="106">
        <f t="shared" si="1"/>
        <v>0</v>
      </c>
      <c r="AE28" s="51">
        <v>0.25</v>
      </c>
    </row>
    <row r="29" spans="1:31" s="1" customFormat="1" ht="23.25" customHeight="1" x14ac:dyDescent="0.2">
      <c r="A29" s="50" t="s">
        <v>40</v>
      </c>
      <c r="B29" s="7" t="s">
        <v>191</v>
      </c>
      <c r="C29" s="16">
        <v>3</v>
      </c>
      <c r="D29" s="16">
        <v>0</v>
      </c>
      <c r="E29" s="16">
        <v>27</v>
      </c>
      <c r="F29" s="16">
        <v>3</v>
      </c>
      <c r="G29" s="16">
        <v>0</v>
      </c>
      <c r="H29" s="16">
        <v>0</v>
      </c>
      <c r="I29" s="16">
        <v>2</v>
      </c>
      <c r="J29" s="16">
        <v>0</v>
      </c>
      <c r="K29" s="16">
        <v>0</v>
      </c>
      <c r="L29" s="16">
        <v>5</v>
      </c>
      <c r="M29" s="20">
        <v>10</v>
      </c>
      <c r="N29" s="14">
        <f t="shared" si="2"/>
        <v>5</v>
      </c>
      <c r="O29" s="14"/>
      <c r="P29" s="14">
        <f t="shared" si="3"/>
        <v>10</v>
      </c>
      <c r="Q29" s="31">
        <v>5</v>
      </c>
      <c r="R29" s="18">
        <f t="shared" si="4"/>
        <v>2</v>
      </c>
      <c r="S29" s="12">
        <f t="shared" si="5"/>
        <v>4</v>
      </c>
      <c r="T29" s="12">
        <f t="shared" si="6"/>
        <v>5.4285714285714288</v>
      </c>
      <c r="U29" s="41">
        <f t="shared" si="7"/>
        <v>7.0571428571428578</v>
      </c>
      <c r="V29" s="41">
        <f t="shared" si="8"/>
        <v>0.66666666666666663</v>
      </c>
      <c r="W29" s="41">
        <f t="shared" si="9"/>
        <v>0.8666666666666667</v>
      </c>
      <c r="X29" s="12">
        <f t="shared" si="0"/>
        <v>1.8421052631578947</v>
      </c>
      <c r="Y29" s="112">
        <f t="shared" si="10"/>
        <v>11.171428571428574</v>
      </c>
      <c r="Z29" s="46">
        <v>24</v>
      </c>
      <c r="AA29" s="6">
        <v>864</v>
      </c>
      <c r="AB29" s="6">
        <v>24</v>
      </c>
      <c r="AC29" s="9">
        <v>0</v>
      </c>
      <c r="AD29" s="106">
        <f t="shared" si="1"/>
        <v>0</v>
      </c>
      <c r="AE29" s="51">
        <v>0.5</v>
      </c>
    </row>
    <row r="30" spans="1:31" s="1" customFormat="1" ht="21.95" customHeight="1" x14ac:dyDescent="0.2">
      <c r="A30" s="50" t="s">
        <v>41</v>
      </c>
      <c r="B30" s="7" t="s">
        <v>192</v>
      </c>
      <c r="C30" s="16">
        <v>10</v>
      </c>
      <c r="D30" s="16">
        <v>111</v>
      </c>
      <c r="E30" s="16">
        <v>126</v>
      </c>
      <c r="F30" s="16">
        <v>20</v>
      </c>
      <c r="G30" s="16">
        <v>5</v>
      </c>
      <c r="H30" s="16">
        <v>20</v>
      </c>
      <c r="I30" s="16">
        <v>0</v>
      </c>
      <c r="J30" s="16">
        <v>0</v>
      </c>
      <c r="K30" s="16">
        <v>46</v>
      </c>
      <c r="L30" s="16">
        <v>20</v>
      </c>
      <c r="M30" s="20">
        <v>50</v>
      </c>
      <c r="N30" s="14">
        <f t="shared" si="2"/>
        <v>66</v>
      </c>
      <c r="O30" s="14">
        <v>100</v>
      </c>
      <c r="P30" s="14">
        <f t="shared" si="3"/>
        <v>150</v>
      </c>
      <c r="Q30" s="31">
        <v>20</v>
      </c>
      <c r="R30" s="18">
        <f t="shared" si="4"/>
        <v>7.5</v>
      </c>
      <c r="S30" s="12">
        <f t="shared" si="5"/>
        <v>35.799999999999997</v>
      </c>
      <c r="T30" s="12">
        <f t="shared" si="6"/>
        <v>48.285714285714285</v>
      </c>
      <c r="U30" s="41">
        <f t="shared" si="7"/>
        <v>62.771428571428572</v>
      </c>
      <c r="V30" s="41">
        <f t="shared" si="8"/>
        <v>6.666666666666667</v>
      </c>
      <c r="W30" s="41">
        <f t="shared" si="9"/>
        <v>8.6666666666666679</v>
      </c>
      <c r="X30" s="12">
        <f t="shared" si="0"/>
        <v>1.0355029585798816</v>
      </c>
      <c r="Y30" s="112">
        <f t="shared" si="10"/>
        <v>38.314285714285717</v>
      </c>
      <c r="Z30" s="46">
        <v>40</v>
      </c>
      <c r="AA30" s="6">
        <v>240</v>
      </c>
      <c r="AB30" s="6">
        <v>20</v>
      </c>
      <c r="AC30" s="9">
        <v>3.0000000000000001E-3</v>
      </c>
      <c r="AD30" s="106">
        <f t="shared" si="1"/>
        <v>0.12</v>
      </c>
      <c r="AE30" s="51">
        <v>0.28100000000000003</v>
      </c>
    </row>
    <row r="31" spans="1:31" s="1" customFormat="1" ht="21.95" customHeight="1" x14ac:dyDescent="0.2">
      <c r="A31" s="50" t="s">
        <v>42</v>
      </c>
      <c r="B31" s="7" t="s">
        <v>193</v>
      </c>
      <c r="C31" s="16">
        <v>20</v>
      </c>
      <c r="D31" s="16">
        <v>0</v>
      </c>
      <c r="E31" s="16">
        <v>5</v>
      </c>
      <c r="F31" s="16">
        <v>2</v>
      </c>
      <c r="G31" s="16">
        <v>1</v>
      </c>
      <c r="H31" s="16">
        <v>5</v>
      </c>
      <c r="I31" s="16">
        <v>0</v>
      </c>
      <c r="J31" s="16">
        <v>0</v>
      </c>
      <c r="K31" s="16">
        <v>21</v>
      </c>
      <c r="L31" s="16">
        <v>0</v>
      </c>
      <c r="M31" s="20">
        <v>37</v>
      </c>
      <c r="N31" s="14">
        <f t="shared" si="2"/>
        <v>21</v>
      </c>
      <c r="O31" s="14">
        <v>20</v>
      </c>
      <c r="P31" s="14">
        <f t="shared" si="3"/>
        <v>57</v>
      </c>
      <c r="Q31" s="31">
        <v>12.775862068965516</v>
      </c>
      <c r="R31" s="18">
        <f t="shared" si="4"/>
        <v>4.4615384615384617</v>
      </c>
      <c r="S31" s="12">
        <f t="shared" si="5"/>
        <v>5.4</v>
      </c>
      <c r="T31" s="12">
        <f t="shared" si="6"/>
        <v>7</v>
      </c>
      <c r="U31" s="41">
        <f t="shared" si="7"/>
        <v>9.1</v>
      </c>
      <c r="V31" s="41">
        <f t="shared" si="8"/>
        <v>1.6666666666666667</v>
      </c>
      <c r="W31" s="41">
        <f t="shared" si="9"/>
        <v>2.166666666666667</v>
      </c>
      <c r="X31" s="12">
        <f t="shared" si="0"/>
        <v>5.2857142857142856</v>
      </c>
      <c r="Y31" s="112">
        <f t="shared" si="10"/>
        <v>-29.700000000000003</v>
      </c>
      <c r="Z31" s="46"/>
      <c r="AA31" s="6">
        <v>120</v>
      </c>
      <c r="AB31" s="6">
        <v>10</v>
      </c>
      <c r="AC31" s="9">
        <v>8.7272727272727259E-3</v>
      </c>
      <c r="AD31" s="106">
        <f t="shared" si="1"/>
        <v>0</v>
      </c>
      <c r="AE31" s="51">
        <v>0.63800000000000001</v>
      </c>
    </row>
    <row r="32" spans="1:31" s="1" customFormat="1" ht="21.95" customHeight="1" x14ac:dyDescent="0.2">
      <c r="A32" s="50" t="s">
        <v>43</v>
      </c>
      <c r="B32" s="7" t="s">
        <v>194</v>
      </c>
      <c r="C32" s="16">
        <v>0</v>
      </c>
      <c r="D32" s="16">
        <v>0</v>
      </c>
      <c r="E32" s="16">
        <v>2</v>
      </c>
      <c r="F32" s="16">
        <v>1</v>
      </c>
      <c r="G32" s="16">
        <v>0</v>
      </c>
      <c r="H32" s="16">
        <v>2</v>
      </c>
      <c r="I32" s="16">
        <v>0</v>
      </c>
      <c r="J32" s="16">
        <v>0</v>
      </c>
      <c r="K32" s="16">
        <v>1</v>
      </c>
      <c r="L32" s="16">
        <v>0</v>
      </c>
      <c r="M32" s="20">
        <v>6</v>
      </c>
      <c r="N32" s="14">
        <f t="shared" si="2"/>
        <v>1</v>
      </c>
      <c r="O32" s="14"/>
      <c r="P32" s="14">
        <f t="shared" si="3"/>
        <v>6</v>
      </c>
      <c r="Q32" s="31">
        <v>6</v>
      </c>
      <c r="R32" s="18">
        <f t="shared" si="4"/>
        <v>1</v>
      </c>
      <c r="S32" s="12">
        <f t="shared" si="5"/>
        <v>0.6</v>
      </c>
      <c r="T32" s="12">
        <f t="shared" si="6"/>
        <v>0.5714285714285714</v>
      </c>
      <c r="U32" s="41">
        <f t="shared" si="7"/>
        <v>0.74285714285714288</v>
      </c>
      <c r="V32" s="41">
        <f t="shared" si="8"/>
        <v>0.66666666666666663</v>
      </c>
      <c r="W32" s="41">
        <f t="shared" si="9"/>
        <v>0.8666666666666667</v>
      </c>
      <c r="X32" s="12">
        <f t="shared" si="0"/>
        <v>10.5</v>
      </c>
      <c r="Y32" s="112">
        <f t="shared" si="10"/>
        <v>-3.7714285714285714</v>
      </c>
      <c r="Z32" s="46"/>
      <c r="AA32" s="6">
        <v>60</v>
      </c>
      <c r="AB32" s="6">
        <v>1</v>
      </c>
      <c r="AC32" s="9">
        <v>1.6E-2</v>
      </c>
      <c r="AD32" s="106">
        <f t="shared" si="1"/>
        <v>0</v>
      </c>
      <c r="AE32" s="51">
        <v>1.171</v>
      </c>
    </row>
    <row r="33" spans="1:31" s="1" customFormat="1" ht="21.95" customHeight="1" x14ac:dyDescent="0.2">
      <c r="A33" s="50" t="s">
        <v>44</v>
      </c>
      <c r="B33" s="7" t="s">
        <v>195</v>
      </c>
      <c r="C33" s="16">
        <v>0</v>
      </c>
      <c r="D33" s="16">
        <v>2</v>
      </c>
      <c r="E33" s="16">
        <v>1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20">
        <v>10</v>
      </c>
      <c r="N33" s="14">
        <f t="shared" si="2"/>
        <v>0</v>
      </c>
      <c r="O33" s="14"/>
      <c r="P33" s="14">
        <f t="shared" si="3"/>
        <v>10</v>
      </c>
      <c r="Q33" s="31">
        <v>2</v>
      </c>
      <c r="R33" s="18">
        <f t="shared" si="4"/>
        <v>5</v>
      </c>
      <c r="S33" s="12">
        <f t="shared" si="5"/>
        <v>0.3</v>
      </c>
      <c r="T33" s="12">
        <f t="shared" si="6"/>
        <v>0.42857142857142855</v>
      </c>
      <c r="U33" s="41">
        <f t="shared" si="7"/>
        <v>0.55714285714285716</v>
      </c>
      <c r="V33" s="41">
        <f t="shared" si="8"/>
        <v>0</v>
      </c>
      <c r="W33" s="41">
        <f t="shared" si="9"/>
        <v>0</v>
      </c>
      <c r="X33" s="12">
        <f t="shared" si="0"/>
        <v>23.333333333333336</v>
      </c>
      <c r="Y33" s="112">
        <f t="shared" si="10"/>
        <v>-8.3285714285714292</v>
      </c>
      <c r="Z33" s="46"/>
      <c r="AA33" s="6">
        <v>480</v>
      </c>
      <c r="AB33" s="6">
        <v>20</v>
      </c>
      <c r="AC33" s="9">
        <v>2E-3</v>
      </c>
      <c r="AD33" s="106">
        <f t="shared" si="1"/>
        <v>0</v>
      </c>
      <c r="AE33" s="51">
        <v>0.255</v>
      </c>
    </row>
    <row r="34" spans="1:31" s="1" customFormat="1" ht="21.95" customHeight="1" x14ac:dyDescent="0.2">
      <c r="A34" s="50" t="s">
        <v>45</v>
      </c>
      <c r="B34" s="7" t="s">
        <v>196</v>
      </c>
      <c r="C34" s="16">
        <v>0</v>
      </c>
      <c r="D34" s="16">
        <v>0</v>
      </c>
      <c r="E34" s="16">
        <v>1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20">
        <v>10</v>
      </c>
      <c r="N34" s="14">
        <f t="shared" si="2"/>
        <v>0</v>
      </c>
      <c r="O34" s="14"/>
      <c r="P34" s="14">
        <f t="shared" si="3"/>
        <v>10</v>
      </c>
      <c r="Q34" s="31">
        <v>3</v>
      </c>
      <c r="R34" s="18">
        <f t="shared" si="4"/>
        <v>3.3333333333333335</v>
      </c>
      <c r="S34" s="12">
        <f t="shared" si="5"/>
        <v>0.1</v>
      </c>
      <c r="T34" s="12">
        <f t="shared" si="6"/>
        <v>0.14285714285714285</v>
      </c>
      <c r="U34" s="41">
        <f t="shared" si="7"/>
        <v>0.18571428571428572</v>
      </c>
      <c r="V34" s="41">
        <f t="shared" si="8"/>
        <v>0</v>
      </c>
      <c r="W34" s="41">
        <f t="shared" si="9"/>
        <v>0</v>
      </c>
      <c r="X34" s="12">
        <f t="shared" si="0"/>
        <v>70</v>
      </c>
      <c r="Y34" s="112">
        <f t="shared" si="10"/>
        <v>-9.4428571428571431</v>
      </c>
      <c r="Z34" s="46"/>
      <c r="AA34" s="6">
        <v>120</v>
      </c>
      <c r="AB34" s="6">
        <v>10</v>
      </c>
      <c r="AC34" s="9">
        <v>8.0000000000000002E-3</v>
      </c>
      <c r="AD34" s="106">
        <f t="shared" si="1"/>
        <v>0</v>
      </c>
      <c r="AE34" s="51">
        <v>0.53600000000000003</v>
      </c>
    </row>
    <row r="35" spans="1:31" s="1" customFormat="1" ht="22.5" customHeight="1" x14ac:dyDescent="0.2">
      <c r="A35" s="50" t="s">
        <v>46</v>
      </c>
      <c r="B35" s="7" t="s">
        <v>197</v>
      </c>
      <c r="C35" s="16">
        <v>2</v>
      </c>
      <c r="D35" s="16">
        <v>0</v>
      </c>
      <c r="E35" s="16">
        <v>2</v>
      </c>
      <c r="F35" s="16">
        <v>2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20">
        <v>25</v>
      </c>
      <c r="N35" s="14">
        <f t="shared" si="2"/>
        <v>0</v>
      </c>
      <c r="O35" s="14"/>
      <c r="P35" s="14">
        <f t="shared" si="3"/>
        <v>25</v>
      </c>
      <c r="Q35" s="31">
        <v>1</v>
      </c>
      <c r="R35" s="18">
        <f t="shared" si="4"/>
        <v>25</v>
      </c>
      <c r="S35" s="12">
        <f t="shared" si="5"/>
        <v>0.6</v>
      </c>
      <c r="T35" s="12">
        <f t="shared" si="6"/>
        <v>0.8571428571428571</v>
      </c>
      <c r="U35" s="41">
        <f t="shared" si="7"/>
        <v>1.1142857142857143</v>
      </c>
      <c r="V35" s="41">
        <f t="shared" si="8"/>
        <v>0</v>
      </c>
      <c r="W35" s="41">
        <f t="shared" si="9"/>
        <v>0</v>
      </c>
      <c r="X35" s="12">
        <f t="shared" si="0"/>
        <v>29.166666666666668</v>
      </c>
      <c r="Y35" s="112">
        <f t="shared" si="10"/>
        <v>-21.657142857142858</v>
      </c>
      <c r="Z35" s="46"/>
      <c r="AA35" s="6">
        <v>96</v>
      </c>
      <c r="AB35" s="6">
        <v>8</v>
      </c>
      <c r="AC35" s="9">
        <v>9.4117647058823521E-3</v>
      </c>
      <c r="AD35" s="106">
        <f t="shared" si="1"/>
        <v>0</v>
      </c>
      <c r="AE35" s="51">
        <v>0.98499999999999999</v>
      </c>
    </row>
    <row r="36" spans="1:31" s="1" customFormat="1" ht="26.25" customHeight="1" x14ac:dyDescent="0.2">
      <c r="A36" s="50" t="s">
        <v>47</v>
      </c>
      <c r="B36" s="7" t="s">
        <v>198</v>
      </c>
      <c r="C36" s="16">
        <v>0</v>
      </c>
      <c r="D36" s="16">
        <v>8</v>
      </c>
      <c r="E36" s="16">
        <v>16</v>
      </c>
      <c r="F36" s="16">
        <v>0</v>
      </c>
      <c r="G36" s="16">
        <v>1</v>
      </c>
      <c r="H36" s="16">
        <v>0</v>
      </c>
      <c r="I36" s="16">
        <v>0</v>
      </c>
      <c r="J36" s="16">
        <v>0</v>
      </c>
      <c r="K36" s="16">
        <v>0</v>
      </c>
      <c r="L36" s="16">
        <v>5</v>
      </c>
      <c r="M36" s="20">
        <v>20</v>
      </c>
      <c r="N36" s="14">
        <f t="shared" si="2"/>
        <v>5</v>
      </c>
      <c r="O36" s="14"/>
      <c r="P36" s="14">
        <f t="shared" si="3"/>
        <v>20</v>
      </c>
      <c r="Q36" s="31">
        <v>1</v>
      </c>
      <c r="R36" s="18">
        <f t="shared" si="4"/>
        <v>20</v>
      </c>
      <c r="S36" s="12">
        <f t="shared" si="5"/>
        <v>3</v>
      </c>
      <c r="T36" s="12">
        <f t="shared" si="6"/>
        <v>4.2857142857142856</v>
      </c>
      <c r="U36" s="41">
        <f t="shared" si="7"/>
        <v>5.5714285714285712</v>
      </c>
      <c r="V36" s="41">
        <f t="shared" si="8"/>
        <v>0</v>
      </c>
      <c r="W36" s="41">
        <f t="shared" si="9"/>
        <v>0</v>
      </c>
      <c r="X36" s="12">
        <f t="shared" si="0"/>
        <v>4.666666666666667</v>
      </c>
      <c r="Y36" s="112">
        <f t="shared" si="10"/>
        <v>-3.2857142857142847</v>
      </c>
      <c r="Z36" s="46"/>
      <c r="AA36" s="6">
        <v>24</v>
      </c>
      <c r="AB36" s="6">
        <v>2</v>
      </c>
      <c r="AC36" s="9">
        <v>3.9999999999999994E-2</v>
      </c>
      <c r="AD36" s="106">
        <f t="shared" si="1"/>
        <v>0</v>
      </c>
      <c r="AE36" s="51">
        <v>1.9710000000000001</v>
      </c>
    </row>
    <row r="37" spans="1:31" s="1" customFormat="1" ht="25.5" customHeight="1" x14ac:dyDescent="0.2">
      <c r="A37" s="50" t="s">
        <v>48</v>
      </c>
      <c r="B37" s="7" t="s">
        <v>199</v>
      </c>
      <c r="C37" s="16">
        <v>0</v>
      </c>
      <c r="D37" s="16">
        <v>0</v>
      </c>
      <c r="E37" s="16">
        <v>1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20">
        <v>5</v>
      </c>
      <c r="N37" s="14">
        <f t="shared" si="2"/>
        <v>0</v>
      </c>
      <c r="O37" s="14"/>
      <c r="P37" s="14">
        <f t="shared" si="3"/>
        <v>5</v>
      </c>
      <c r="Q37" s="31">
        <v>1</v>
      </c>
      <c r="R37" s="18">
        <f t="shared" si="4"/>
        <v>5</v>
      </c>
      <c r="S37" s="12">
        <f t="shared" si="5"/>
        <v>0.1</v>
      </c>
      <c r="T37" s="12">
        <f t="shared" si="6"/>
        <v>0.14285714285714285</v>
      </c>
      <c r="U37" s="41">
        <f t="shared" si="7"/>
        <v>0.18571428571428572</v>
      </c>
      <c r="V37" s="41">
        <f t="shared" si="8"/>
        <v>0</v>
      </c>
      <c r="W37" s="41">
        <f t="shared" si="9"/>
        <v>0</v>
      </c>
      <c r="X37" s="12">
        <f t="shared" si="0"/>
        <v>35</v>
      </c>
      <c r="Y37" s="112">
        <f t="shared" si="10"/>
        <v>-4.4428571428571431</v>
      </c>
      <c r="Z37" s="46"/>
      <c r="AA37" s="6">
        <v>22</v>
      </c>
      <c r="AB37" s="6">
        <v>1</v>
      </c>
      <c r="AC37" s="9">
        <v>4.3636363636363633E-2</v>
      </c>
      <c r="AD37" s="106">
        <f t="shared" si="1"/>
        <v>0</v>
      </c>
      <c r="AE37" s="51">
        <v>4.4249999999999998</v>
      </c>
    </row>
    <row r="38" spans="1:31" s="1" customFormat="1" ht="21.95" customHeight="1" x14ac:dyDescent="0.2">
      <c r="A38" s="50" t="s">
        <v>49</v>
      </c>
      <c r="B38" s="7" t="s">
        <v>200</v>
      </c>
      <c r="C38" s="16">
        <v>15</v>
      </c>
      <c r="D38" s="16">
        <v>35</v>
      </c>
      <c r="E38" s="16">
        <v>12</v>
      </c>
      <c r="F38" s="16">
        <v>12</v>
      </c>
      <c r="G38" s="16">
        <v>0</v>
      </c>
      <c r="H38" s="16">
        <v>1</v>
      </c>
      <c r="I38" s="16">
        <v>0</v>
      </c>
      <c r="J38" s="16">
        <v>0</v>
      </c>
      <c r="K38" s="16">
        <v>8</v>
      </c>
      <c r="L38" s="16">
        <v>20</v>
      </c>
      <c r="M38" s="20">
        <v>20</v>
      </c>
      <c r="N38" s="14">
        <f t="shared" si="2"/>
        <v>28</v>
      </c>
      <c r="O38" s="14"/>
      <c r="P38" s="14">
        <f t="shared" si="3"/>
        <v>20</v>
      </c>
      <c r="Q38" s="31">
        <v>43.744525547445257</v>
      </c>
      <c r="R38" s="18">
        <f t="shared" si="4"/>
        <v>0.45720006674453528</v>
      </c>
      <c r="S38" s="12">
        <f t="shared" si="5"/>
        <v>10.3</v>
      </c>
      <c r="T38" s="12">
        <f t="shared" si="6"/>
        <v>14.571428571428571</v>
      </c>
      <c r="U38" s="41">
        <f t="shared" si="7"/>
        <v>18.942857142857143</v>
      </c>
      <c r="V38" s="41">
        <f t="shared" si="8"/>
        <v>0.33333333333333331</v>
      </c>
      <c r="W38" s="41">
        <f t="shared" si="9"/>
        <v>0.43333333333333335</v>
      </c>
      <c r="X38" s="12">
        <f t="shared" si="0"/>
        <v>1.3725490196078431</v>
      </c>
      <c r="Y38" s="112">
        <f t="shared" si="10"/>
        <v>36.828571428571429</v>
      </c>
      <c r="Z38" s="46">
        <v>40</v>
      </c>
      <c r="AA38" s="6">
        <v>240</v>
      </c>
      <c r="AB38" s="6">
        <v>20</v>
      </c>
      <c r="AC38" s="9">
        <v>3.8400000000000001E-3</v>
      </c>
      <c r="AD38" s="106">
        <f t="shared" si="1"/>
        <v>0.15360000000000001</v>
      </c>
      <c r="AE38" s="51">
        <v>0.47699999999999998</v>
      </c>
    </row>
    <row r="39" spans="1:31" s="1" customFormat="1" ht="21.95" customHeight="1" x14ac:dyDescent="0.2">
      <c r="A39" s="50" t="s">
        <v>50</v>
      </c>
      <c r="B39" s="7" t="s">
        <v>201</v>
      </c>
      <c r="C39" s="16">
        <v>0</v>
      </c>
      <c r="D39" s="16">
        <v>0</v>
      </c>
      <c r="E39" s="16">
        <v>3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2</v>
      </c>
      <c r="L39" s="16">
        <v>0</v>
      </c>
      <c r="M39" s="20">
        <v>22</v>
      </c>
      <c r="N39" s="14">
        <f t="shared" si="2"/>
        <v>2</v>
      </c>
      <c r="O39" s="14"/>
      <c r="P39" s="14">
        <f t="shared" si="3"/>
        <v>22</v>
      </c>
      <c r="Q39" s="31">
        <v>8.1714285714285708</v>
      </c>
      <c r="R39" s="18">
        <f t="shared" si="4"/>
        <v>2.6923076923076925</v>
      </c>
      <c r="S39" s="12">
        <f t="shared" si="5"/>
        <v>0.5</v>
      </c>
      <c r="T39" s="12">
        <f t="shared" si="6"/>
        <v>0.7142857142857143</v>
      </c>
      <c r="U39" s="41">
        <f t="shared" si="7"/>
        <v>0.9285714285714286</v>
      </c>
      <c r="V39" s="41">
        <f t="shared" si="8"/>
        <v>0</v>
      </c>
      <c r="W39" s="41">
        <f t="shared" si="9"/>
        <v>0</v>
      </c>
      <c r="X39" s="12">
        <f t="shared" si="0"/>
        <v>30.8</v>
      </c>
      <c r="Y39" s="112">
        <f t="shared" si="10"/>
        <v>-19.214285714285715</v>
      </c>
      <c r="Z39" s="46"/>
      <c r="AA39" s="6">
        <v>120</v>
      </c>
      <c r="AB39" s="6">
        <v>10</v>
      </c>
      <c r="AC39" s="9">
        <v>8.0000000000000002E-3</v>
      </c>
      <c r="AD39" s="106">
        <f t="shared" si="1"/>
        <v>0</v>
      </c>
      <c r="AE39" s="51">
        <v>0.91200000000000003</v>
      </c>
    </row>
    <row r="40" spans="1:31" s="1" customFormat="1" ht="21.95" customHeight="1" x14ac:dyDescent="0.2">
      <c r="A40" s="50" t="s">
        <v>51</v>
      </c>
      <c r="B40" s="7" t="s">
        <v>202</v>
      </c>
      <c r="C40" s="16">
        <v>27</v>
      </c>
      <c r="D40" s="16">
        <v>54</v>
      </c>
      <c r="E40" s="16">
        <v>175</v>
      </c>
      <c r="F40" s="16">
        <v>76</v>
      </c>
      <c r="G40" s="16">
        <v>11</v>
      </c>
      <c r="H40" s="16">
        <v>0</v>
      </c>
      <c r="I40" s="16">
        <v>10</v>
      </c>
      <c r="J40" s="16">
        <v>0</v>
      </c>
      <c r="K40" s="16">
        <v>103</v>
      </c>
      <c r="L40" s="16">
        <v>101</v>
      </c>
      <c r="M40" s="20">
        <v>100</v>
      </c>
      <c r="N40" s="14">
        <f t="shared" si="2"/>
        <v>204</v>
      </c>
      <c r="O40" s="14"/>
      <c r="P40" s="14">
        <f t="shared" si="3"/>
        <v>100</v>
      </c>
      <c r="Q40" s="31">
        <v>100</v>
      </c>
      <c r="R40" s="18">
        <f t="shared" si="4"/>
        <v>1</v>
      </c>
      <c r="S40" s="12">
        <f t="shared" si="5"/>
        <v>55.7</v>
      </c>
      <c r="T40" s="12">
        <f t="shared" si="6"/>
        <v>78.142857142857139</v>
      </c>
      <c r="U40" s="41">
        <f t="shared" si="7"/>
        <v>101.58571428571429</v>
      </c>
      <c r="V40" s="41">
        <f t="shared" si="8"/>
        <v>3.3333333333333335</v>
      </c>
      <c r="W40" s="41">
        <f t="shared" si="9"/>
        <v>4.3333333333333339</v>
      </c>
      <c r="X40" s="12">
        <f t="shared" si="0"/>
        <v>1.2797074954296161</v>
      </c>
      <c r="Y40" s="112">
        <f t="shared" si="10"/>
        <v>204.75714285714287</v>
      </c>
      <c r="Z40" s="46">
        <v>240</v>
      </c>
      <c r="AA40" s="6">
        <v>120</v>
      </c>
      <c r="AB40" s="6">
        <v>10</v>
      </c>
      <c r="AC40" s="9">
        <v>9.5999999999999992E-3</v>
      </c>
      <c r="AD40" s="106">
        <f t="shared" si="1"/>
        <v>2.3039999999999998</v>
      </c>
      <c r="AE40" s="51">
        <v>0.69199999999999995</v>
      </c>
    </row>
    <row r="41" spans="1:31" s="1" customFormat="1" ht="21.95" customHeight="1" x14ac:dyDescent="0.2">
      <c r="A41" s="50" t="s">
        <v>52</v>
      </c>
      <c r="B41" s="7" t="s">
        <v>203</v>
      </c>
      <c r="C41" s="16">
        <v>0</v>
      </c>
      <c r="D41" s="16">
        <v>25</v>
      </c>
      <c r="E41" s="16">
        <v>41</v>
      </c>
      <c r="F41" s="16">
        <v>0</v>
      </c>
      <c r="G41" s="16">
        <v>1</v>
      </c>
      <c r="H41" s="16">
        <v>1</v>
      </c>
      <c r="I41" s="16">
        <v>0</v>
      </c>
      <c r="J41" s="16">
        <v>0</v>
      </c>
      <c r="K41" s="16">
        <v>13</v>
      </c>
      <c r="L41" s="16">
        <v>25</v>
      </c>
      <c r="M41" s="20">
        <v>20</v>
      </c>
      <c r="N41" s="14">
        <f t="shared" si="2"/>
        <v>38</v>
      </c>
      <c r="O41" s="14"/>
      <c r="P41" s="14">
        <f t="shared" si="3"/>
        <v>20</v>
      </c>
      <c r="Q41" s="31">
        <v>20</v>
      </c>
      <c r="R41" s="18">
        <f t="shared" ref="R41:R72" si="11">P41/Q41</f>
        <v>1</v>
      </c>
      <c r="S41" s="12">
        <f t="shared" si="5"/>
        <v>10.6</v>
      </c>
      <c r="T41" s="12">
        <f t="shared" si="6"/>
        <v>15</v>
      </c>
      <c r="U41" s="41">
        <f t="shared" si="7"/>
        <v>19.5</v>
      </c>
      <c r="V41" s="41">
        <f t="shared" si="8"/>
        <v>0.33333333333333331</v>
      </c>
      <c r="W41" s="41">
        <f t="shared" si="9"/>
        <v>0.43333333333333335</v>
      </c>
      <c r="X41" s="12">
        <f t="shared" ref="X41:X72" si="12">M41/T41</f>
        <v>1.3333333333333333</v>
      </c>
      <c r="Y41" s="112">
        <f t="shared" si="10"/>
        <v>38.5</v>
      </c>
      <c r="Z41" s="46">
        <v>40</v>
      </c>
      <c r="AA41" s="6">
        <v>60</v>
      </c>
      <c r="AB41" s="6">
        <v>5</v>
      </c>
      <c r="AC41" s="9">
        <v>1.9199999999999998E-2</v>
      </c>
      <c r="AD41" s="106">
        <f t="shared" ref="AD41:AD72" si="13">Z41*AC41</f>
        <v>0.7679999999999999</v>
      </c>
      <c r="AE41" s="51">
        <v>1.1719999999999999</v>
      </c>
    </row>
    <row r="42" spans="1:31" s="1" customFormat="1" ht="21.95" customHeight="1" x14ac:dyDescent="0.2">
      <c r="A42" s="50" t="s">
        <v>53</v>
      </c>
      <c r="B42" s="7" t="s">
        <v>204</v>
      </c>
      <c r="C42" s="16">
        <v>1</v>
      </c>
      <c r="D42" s="16">
        <v>11</v>
      </c>
      <c r="E42" s="16">
        <v>4</v>
      </c>
      <c r="F42" s="16">
        <v>2</v>
      </c>
      <c r="G42" s="16">
        <v>0</v>
      </c>
      <c r="H42" s="16">
        <v>2</v>
      </c>
      <c r="I42" s="16">
        <v>0</v>
      </c>
      <c r="J42" s="16">
        <v>0</v>
      </c>
      <c r="K42" s="16">
        <v>0</v>
      </c>
      <c r="L42" s="16">
        <v>20</v>
      </c>
      <c r="M42" s="20">
        <v>20</v>
      </c>
      <c r="N42" s="14">
        <f t="shared" si="2"/>
        <v>20</v>
      </c>
      <c r="O42" s="14"/>
      <c r="P42" s="14">
        <f t="shared" si="3"/>
        <v>20</v>
      </c>
      <c r="Q42" s="31">
        <v>17.642857142857142</v>
      </c>
      <c r="R42" s="18">
        <f t="shared" si="11"/>
        <v>1.1336032388663968</v>
      </c>
      <c r="S42" s="12">
        <f t="shared" si="5"/>
        <v>4</v>
      </c>
      <c r="T42" s="12">
        <f t="shared" si="6"/>
        <v>5.4285714285714288</v>
      </c>
      <c r="U42" s="41">
        <f t="shared" si="7"/>
        <v>7.0571428571428578</v>
      </c>
      <c r="V42" s="41">
        <f t="shared" si="8"/>
        <v>0.66666666666666663</v>
      </c>
      <c r="W42" s="41">
        <f t="shared" si="9"/>
        <v>0.8666666666666667</v>
      </c>
      <c r="X42" s="12">
        <f t="shared" si="12"/>
        <v>3.6842105263157894</v>
      </c>
      <c r="Y42" s="112">
        <f t="shared" si="10"/>
        <v>1.1714285714285744</v>
      </c>
      <c r="Z42" s="46"/>
      <c r="AA42" s="6">
        <v>36</v>
      </c>
      <c r="AB42" s="6">
        <v>3</v>
      </c>
      <c r="AC42" s="9">
        <v>2.6666666666666665E-2</v>
      </c>
      <c r="AD42" s="106">
        <f t="shared" si="13"/>
        <v>0</v>
      </c>
      <c r="AE42" s="51">
        <v>1.667</v>
      </c>
    </row>
    <row r="43" spans="1:31" s="1" customFormat="1" ht="21.95" customHeight="1" x14ac:dyDescent="0.2">
      <c r="A43" s="50" t="s">
        <v>54</v>
      </c>
      <c r="B43" s="7" t="s">
        <v>205</v>
      </c>
      <c r="C43" s="16">
        <v>0</v>
      </c>
      <c r="D43" s="16">
        <v>0</v>
      </c>
      <c r="E43" s="16">
        <v>1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20">
        <v>21</v>
      </c>
      <c r="N43" s="14">
        <f t="shared" si="2"/>
        <v>0</v>
      </c>
      <c r="O43" s="14"/>
      <c r="P43" s="14">
        <f t="shared" si="3"/>
        <v>21</v>
      </c>
      <c r="Q43" s="31">
        <v>2</v>
      </c>
      <c r="R43" s="18">
        <f t="shared" si="11"/>
        <v>10.5</v>
      </c>
      <c r="S43" s="12">
        <f t="shared" si="5"/>
        <v>0.1</v>
      </c>
      <c r="T43" s="12">
        <f t="shared" si="6"/>
        <v>0.14285714285714285</v>
      </c>
      <c r="U43" s="41">
        <f t="shared" si="7"/>
        <v>0.18571428571428572</v>
      </c>
      <c r="V43" s="41">
        <f t="shared" si="8"/>
        <v>0</v>
      </c>
      <c r="W43" s="41">
        <f t="shared" si="9"/>
        <v>0</v>
      </c>
      <c r="X43" s="12">
        <f t="shared" si="12"/>
        <v>147</v>
      </c>
      <c r="Y43" s="112">
        <f t="shared" si="10"/>
        <v>-20.442857142857143</v>
      </c>
      <c r="Z43" s="46"/>
      <c r="AA43" s="6">
        <v>30</v>
      </c>
      <c r="AB43" s="6">
        <v>1</v>
      </c>
      <c r="AC43" s="9">
        <v>3.2000000000000001E-2</v>
      </c>
      <c r="AD43" s="106">
        <f t="shared" si="13"/>
        <v>0</v>
      </c>
      <c r="AE43" s="51">
        <v>1.8460000000000001</v>
      </c>
    </row>
    <row r="44" spans="1:31" s="1" customFormat="1" ht="21.95" customHeight="1" x14ac:dyDescent="0.2">
      <c r="A44" s="50" t="s">
        <v>55</v>
      </c>
      <c r="B44" s="7" t="s">
        <v>206</v>
      </c>
      <c r="C44" s="16">
        <v>0</v>
      </c>
      <c r="D44" s="16">
        <v>0</v>
      </c>
      <c r="E44" s="16">
        <v>1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20">
        <v>9</v>
      </c>
      <c r="N44" s="14">
        <f t="shared" si="2"/>
        <v>0</v>
      </c>
      <c r="O44" s="14"/>
      <c r="P44" s="14">
        <f t="shared" si="3"/>
        <v>9</v>
      </c>
      <c r="Q44" s="31">
        <v>3</v>
      </c>
      <c r="R44" s="18">
        <f t="shared" si="11"/>
        <v>3</v>
      </c>
      <c r="S44" s="12">
        <f t="shared" si="5"/>
        <v>0.1</v>
      </c>
      <c r="T44" s="12">
        <f t="shared" si="6"/>
        <v>0.14285714285714285</v>
      </c>
      <c r="U44" s="41">
        <f t="shared" si="7"/>
        <v>0.18571428571428572</v>
      </c>
      <c r="V44" s="41">
        <f t="shared" si="8"/>
        <v>0</v>
      </c>
      <c r="W44" s="41">
        <f t="shared" si="9"/>
        <v>0</v>
      </c>
      <c r="X44" s="12">
        <f t="shared" si="12"/>
        <v>63</v>
      </c>
      <c r="Y44" s="112">
        <f t="shared" si="10"/>
        <v>-8.4428571428571431</v>
      </c>
      <c r="Z44" s="46"/>
      <c r="AA44" s="6">
        <v>25</v>
      </c>
      <c r="AB44" s="6">
        <v>1</v>
      </c>
      <c r="AC44" s="9">
        <v>3.8399999999999997E-2</v>
      </c>
      <c r="AD44" s="106">
        <f t="shared" si="13"/>
        <v>0</v>
      </c>
      <c r="AE44" s="51">
        <v>2.38</v>
      </c>
    </row>
    <row r="45" spans="1:31" s="1" customFormat="1" ht="21.95" customHeight="1" x14ac:dyDescent="0.2">
      <c r="A45" s="50" t="s">
        <v>56</v>
      </c>
      <c r="B45" s="7" t="s">
        <v>207</v>
      </c>
      <c r="C45" s="16">
        <v>0</v>
      </c>
      <c r="D45" s="16">
        <v>0</v>
      </c>
      <c r="E45" s="16">
        <v>1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1</v>
      </c>
      <c r="L45" s="16">
        <v>0</v>
      </c>
      <c r="M45" s="20">
        <v>11</v>
      </c>
      <c r="N45" s="14">
        <f t="shared" si="2"/>
        <v>1</v>
      </c>
      <c r="O45" s="14"/>
      <c r="P45" s="14">
        <f t="shared" si="3"/>
        <v>11</v>
      </c>
      <c r="Q45" s="31">
        <v>1</v>
      </c>
      <c r="R45" s="18">
        <f t="shared" si="11"/>
        <v>11</v>
      </c>
      <c r="S45" s="12">
        <f t="shared" si="5"/>
        <v>0.2</v>
      </c>
      <c r="T45" s="12">
        <f t="shared" si="6"/>
        <v>0.2857142857142857</v>
      </c>
      <c r="U45" s="41">
        <f t="shared" si="7"/>
        <v>0.37142857142857144</v>
      </c>
      <c r="V45" s="41">
        <f t="shared" si="8"/>
        <v>0</v>
      </c>
      <c r="W45" s="41">
        <f t="shared" si="9"/>
        <v>0</v>
      </c>
      <c r="X45" s="12">
        <f t="shared" si="12"/>
        <v>38.5</v>
      </c>
      <c r="Y45" s="112">
        <f t="shared" si="10"/>
        <v>-9.8857142857142861</v>
      </c>
      <c r="Z45" s="62"/>
      <c r="AA45" s="6">
        <v>20</v>
      </c>
      <c r="AB45" s="6">
        <v>1</v>
      </c>
      <c r="AC45" s="9">
        <v>4.8000000000000001E-2</v>
      </c>
      <c r="AD45" s="106">
        <f t="shared" si="13"/>
        <v>0</v>
      </c>
      <c r="AE45" s="51">
        <v>3.3130000000000002</v>
      </c>
    </row>
    <row r="46" spans="1:31" s="1" customFormat="1" ht="21.95" customHeight="1" x14ac:dyDescent="0.2">
      <c r="A46" s="50" t="s">
        <v>57</v>
      </c>
      <c r="B46" s="7" t="s">
        <v>208</v>
      </c>
      <c r="C46" s="16">
        <v>15</v>
      </c>
      <c r="D46" s="16">
        <v>17</v>
      </c>
      <c r="E46" s="16">
        <v>72</v>
      </c>
      <c r="F46" s="16">
        <v>80</v>
      </c>
      <c r="G46" s="16">
        <v>20</v>
      </c>
      <c r="H46" s="16">
        <v>0</v>
      </c>
      <c r="I46" s="16">
        <v>5</v>
      </c>
      <c r="J46" s="16">
        <v>5</v>
      </c>
      <c r="K46" s="16">
        <v>72</v>
      </c>
      <c r="L46" s="16">
        <v>42</v>
      </c>
      <c r="M46" s="20">
        <v>120</v>
      </c>
      <c r="N46" s="14">
        <f t="shared" si="2"/>
        <v>119</v>
      </c>
      <c r="O46" s="14"/>
      <c r="P46" s="14">
        <f t="shared" si="3"/>
        <v>120</v>
      </c>
      <c r="Q46" s="31">
        <v>50</v>
      </c>
      <c r="R46" s="18">
        <f t="shared" si="11"/>
        <v>2.4</v>
      </c>
      <c r="S46" s="12">
        <f t="shared" si="5"/>
        <v>32.799999999999997</v>
      </c>
      <c r="T46" s="12">
        <f t="shared" si="6"/>
        <v>45.428571428571431</v>
      </c>
      <c r="U46" s="41">
        <f t="shared" si="7"/>
        <v>59.057142857142864</v>
      </c>
      <c r="V46" s="41">
        <f t="shared" si="8"/>
        <v>3.3333333333333335</v>
      </c>
      <c r="W46" s="41">
        <f t="shared" si="9"/>
        <v>4.3333333333333339</v>
      </c>
      <c r="X46" s="12">
        <f t="shared" si="12"/>
        <v>2.641509433962264</v>
      </c>
      <c r="Y46" s="112">
        <f t="shared" si="10"/>
        <v>57.171428571428578</v>
      </c>
      <c r="Z46" s="46">
        <v>60</v>
      </c>
      <c r="AA46" s="6">
        <v>120</v>
      </c>
      <c r="AB46" s="6">
        <v>10</v>
      </c>
      <c r="AC46" s="9">
        <v>8.0000000000000002E-3</v>
      </c>
      <c r="AD46" s="106">
        <f t="shared" si="13"/>
        <v>0.48</v>
      </c>
      <c r="AE46" s="51">
        <v>0.54900000000000004</v>
      </c>
    </row>
    <row r="47" spans="1:31" s="1" customFormat="1" ht="21.95" customHeight="1" x14ac:dyDescent="0.2">
      <c r="A47" s="50" t="s">
        <v>58</v>
      </c>
      <c r="B47" s="7" t="s">
        <v>209</v>
      </c>
      <c r="C47" s="16">
        <v>0</v>
      </c>
      <c r="D47" s="16">
        <v>1</v>
      </c>
      <c r="E47" s="16">
        <v>1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43</v>
      </c>
      <c r="L47" s="16">
        <v>0</v>
      </c>
      <c r="M47" s="20">
        <v>50</v>
      </c>
      <c r="N47" s="14">
        <f t="shared" si="2"/>
        <v>43</v>
      </c>
      <c r="O47" s="14"/>
      <c r="P47" s="14">
        <f t="shared" si="3"/>
        <v>50</v>
      </c>
      <c r="Q47" s="31">
        <v>44</v>
      </c>
      <c r="R47" s="18">
        <f t="shared" si="11"/>
        <v>1.1363636363636365</v>
      </c>
      <c r="S47" s="12">
        <f t="shared" si="5"/>
        <v>4.5</v>
      </c>
      <c r="T47" s="12">
        <f t="shared" si="6"/>
        <v>6.4285714285714288</v>
      </c>
      <c r="U47" s="41">
        <f t="shared" si="7"/>
        <v>8.3571428571428577</v>
      </c>
      <c r="V47" s="41">
        <f t="shared" si="8"/>
        <v>0</v>
      </c>
      <c r="W47" s="41">
        <f t="shared" si="9"/>
        <v>0</v>
      </c>
      <c r="X47" s="12">
        <f t="shared" si="12"/>
        <v>7.7777777777777777</v>
      </c>
      <c r="Y47" s="112">
        <f t="shared" si="10"/>
        <v>-24.928571428571427</v>
      </c>
      <c r="Z47" s="46"/>
      <c r="AA47" s="6">
        <v>60</v>
      </c>
      <c r="AB47" s="6">
        <v>5</v>
      </c>
      <c r="AC47" s="9">
        <v>1.6E-2</v>
      </c>
      <c r="AD47" s="106">
        <f t="shared" si="13"/>
        <v>0</v>
      </c>
      <c r="AE47" s="51">
        <v>0.95499999999999996</v>
      </c>
    </row>
    <row r="48" spans="1:31" s="1" customFormat="1" ht="21.95" customHeight="1" x14ac:dyDescent="0.2">
      <c r="A48" s="50" t="s">
        <v>59</v>
      </c>
      <c r="B48" s="7" t="s">
        <v>210</v>
      </c>
      <c r="C48" s="16">
        <v>20</v>
      </c>
      <c r="D48" s="16">
        <v>3</v>
      </c>
      <c r="E48" s="16">
        <v>2</v>
      </c>
      <c r="F48" s="16">
        <v>1</v>
      </c>
      <c r="G48" s="16">
        <v>0</v>
      </c>
      <c r="H48" s="16">
        <v>1</v>
      </c>
      <c r="I48" s="16">
        <v>5</v>
      </c>
      <c r="J48" s="16">
        <v>0</v>
      </c>
      <c r="K48" s="16">
        <v>17</v>
      </c>
      <c r="L48" s="16">
        <v>0</v>
      </c>
      <c r="M48" s="20">
        <v>69</v>
      </c>
      <c r="N48" s="14">
        <f t="shared" si="2"/>
        <v>17</v>
      </c>
      <c r="O48" s="14"/>
      <c r="P48" s="14">
        <f t="shared" si="3"/>
        <v>69</v>
      </c>
      <c r="Q48" s="31">
        <v>10</v>
      </c>
      <c r="R48" s="18">
        <f t="shared" si="11"/>
        <v>6.9</v>
      </c>
      <c r="S48" s="12">
        <f t="shared" si="5"/>
        <v>4.9000000000000004</v>
      </c>
      <c r="T48" s="12">
        <f t="shared" si="6"/>
        <v>6.1428571428571432</v>
      </c>
      <c r="U48" s="41">
        <f t="shared" si="7"/>
        <v>7.9857142857142867</v>
      </c>
      <c r="V48" s="41">
        <f t="shared" si="8"/>
        <v>2</v>
      </c>
      <c r="W48" s="41">
        <f t="shared" si="9"/>
        <v>2.6</v>
      </c>
      <c r="X48" s="12">
        <f t="shared" si="12"/>
        <v>11.232558139534882</v>
      </c>
      <c r="Y48" s="112">
        <f t="shared" si="10"/>
        <v>-45.042857142857144</v>
      </c>
      <c r="Z48" s="46"/>
      <c r="AA48" s="6">
        <v>48</v>
      </c>
      <c r="AB48" s="6">
        <v>4</v>
      </c>
      <c r="AC48" s="9">
        <v>2.1333333333333333E-2</v>
      </c>
      <c r="AD48" s="106">
        <f t="shared" si="13"/>
        <v>0</v>
      </c>
      <c r="AE48" s="51">
        <v>1.3520000000000001</v>
      </c>
    </row>
    <row r="49" spans="1:31" s="1" customFormat="1" ht="21.95" customHeight="1" x14ac:dyDescent="0.2">
      <c r="A49" s="50" t="s">
        <v>60</v>
      </c>
      <c r="B49" s="7" t="s">
        <v>211</v>
      </c>
      <c r="C49" s="16">
        <v>0</v>
      </c>
      <c r="D49" s="16">
        <v>1</v>
      </c>
      <c r="E49" s="16">
        <v>2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20">
        <v>8</v>
      </c>
      <c r="N49" s="14">
        <f t="shared" si="2"/>
        <v>0</v>
      </c>
      <c r="O49" s="14"/>
      <c r="P49" s="14">
        <f t="shared" si="3"/>
        <v>8</v>
      </c>
      <c r="Q49" s="31">
        <v>1</v>
      </c>
      <c r="R49" s="18">
        <f t="shared" si="11"/>
        <v>8</v>
      </c>
      <c r="S49" s="12">
        <f t="shared" si="5"/>
        <v>0.3</v>
      </c>
      <c r="T49" s="12">
        <f t="shared" si="6"/>
        <v>0.42857142857142855</v>
      </c>
      <c r="U49" s="41">
        <f t="shared" si="7"/>
        <v>0.55714285714285716</v>
      </c>
      <c r="V49" s="41">
        <f t="shared" si="8"/>
        <v>0</v>
      </c>
      <c r="W49" s="41">
        <f t="shared" si="9"/>
        <v>0</v>
      </c>
      <c r="X49" s="12">
        <f t="shared" si="12"/>
        <v>18.666666666666668</v>
      </c>
      <c r="Y49" s="112">
        <f t="shared" si="10"/>
        <v>-6.3285714285714283</v>
      </c>
      <c r="Z49" s="46"/>
      <c r="AA49" s="6">
        <v>38</v>
      </c>
      <c r="AB49" s="6">
        <v>1</v>
      </c>
      <c r="AC49" s="9">
        <v>2.5263157894736838E-2</v>
      </c>
      <c r="AD49" s="106">
        <f t="shared" si="13"/>
        <v>0</v>
      </c>
      <c r="AE49" s="51">
        <v>1.6559999999999999</v>
      </c>
    </row>
    <row r="50" spans="1:31" s="1" customFormat="1" ht="21.95" customHeight="1" x14ac:dyDescent="0.2">
      <c r="A50" s="50" t="s">
        <v>61</v>
      </c>
      <c r="B50" s="7" t="s">
        <v>212</v>
      </c>
      <c r="C50" s="16">
        <v>0</v>
      </c>
      <c r="D50" s="16">
        <v>0</v>
      </c>
      <c r="E50" s="16">
        <v>3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20">
        <v>7</v>
      </c>
      <c r="N50" s="14">
        <f t="shared" si="2"/>
        <v>0</v>
      </c>
      <c r="O50" s="14"/>
      <c r="P50" s="14">
        <f t="shared" si="3"/>
        <v>7</v>
      </c>
      <c r="Q50" s="31">
        <v>2</v>
      </c>
      <c r="R50" s="18">
        <f t="shared" si="11"/>
        <v>3.5</v>
      </c>
      <c r="S50" s="12">
        <f t="shared" si="5"/>
        <v>0.3</v>
      </c>
      <c r="T50" s="12">
        <f t="shared" si="6"/>
        <v>0.42857142857142855</v>
      </c>
      <c r="U50" s="41">
        <f t="shared" si="7"/>
        <v>0.55714285714285716</v>
      </c>
      <c r="V50" s="41">
        <f t="shared" si="8"/>
        <v>0</v>
      </c>
      <c r="W50" s="41">
        <f t="shared" si="9"/>
        <v>0</v>
      </c>
      <c r="X50" s="12">
        <f t="shared" si="12"/>
        <v>16.333333333333336</v>
      </c>
      <c r="Y50" s="112">
        <f t="shared" si="10"/>
        <v>-5.3285714285714283</v>
      </c>
      <c r="Z50" s="46"/>
      <c r="AA50" s="6">
        <v>32</v>
      </c>
      <c r="AB50" s="6">
        <v>1</v>
      </c>
      <c r="AC50" s="9">
        <v>0.03</v>
      </c>
      <c r="AD50" s="106">
        <f t="shared" si="13"/>
        <v>0</v>
      </c>
      <c r="AE50" s="51">
        <v>2.008</v>
      </c>
    </row>
    <row r="51" spans="1:31" s="1" customFormat="1" ht="21.95" customHeight="1" x14ac:dyDescent="0.2">
      <c r="A51" s="50" t="s">
        <v>62</v>
      </c>
      <c r="B51" s="7" t="s">
        <v>213</v>
      </c>
      <c r="C51" s="16">
        <v>205</v>
      </c>
      <c r="D51" s="16">
        <v>429</v>
      </c>
      <c r="E51" s="16">
        <v>553</v>
      </c>
      <c r="F51" s="16">
        <v>435</v>
      </c>
      <c r="G51" s="16">
        <v>153</v>
      </c>
      <c r="H51" s="16">
        <v>55</v>
      </c>
      <c r="I51" s="16">
        <v>54</v>
      </c>
      <c r="J51" s="16">
        <v>10</v>
      </c>
      <c r="K51" s="16">
        <v>457</v>
      </c>
      <c r="L51" s="16">
        <v>226</v>
      </c>
      <c r="M51" s="20">
        <v>500</v>
      </c>
      <c r="N51" s="14">
        <f t="shared" si="2"/>
        <v>693</v>
      </c>
      <c r="O51" s="14">
        <v>258</v>
      </c>
      <c r="P51" s="14">
        <f t="shared" si="3"/>
        <v>758</v>
      </c>
      <c r="Q51" s="31">
        <v>400</v>
      </c>
      <c r="R51" s="18">
        <f t="shared" si="11"/>
        <v>1.895</v>
      </c>
      <c r="S51" s="12">
        <f t="shared" si="5"/>
        <v>257.7</v>
      </c>
      <c r="T51" s="12">
        <f t="shared" si="6"/>
        <v>351.14285714285717</v>
      </c>
      <c r="U51" s="41">
        <f t="shared" si="7"/>
        <v>456.48571428571432</v>
      </c>
      <c r="V51" s="41">
        <f t="shared" si="8"/>
        <v>39.666666666666664</v>
      </c>
      <c r="W51" s="41">
        <f t="shared" si="9"/>
        <v>51.566666666666663</v>
      </c>
      <c r="X51" s="12">
        <f t="shared" si="12"/>
        <v>1.4239218877135882</v>
      </c>
      <c r="Y51" s="112">
        <f t="shared" si="10"/>
        <v>611.45714285714303</v>
      </c>
      <c r="Z51" s="46">
        <v>602</v>
      </c>
      <c r="AA51" s="6">
        <v>86</v>
      </c>
      <c r="AB51" s="6" t="s">
        <v>9</v>
      </c>
      <c r="AC51" s="9">
        <v>1.6744186046511626E-2</v>
      </c>
      <c r="AD51" s="106">
        <f t="shared" si="13"/>
        <v>10.079999999999998</v>
      </c>
      <c r="AE51" s="51">
        <v>1.214</v>
      </c>
    </row>
    <row r="52" spans="1:31" s="1" customFormat="1" ht="21.95" customHeight="1" x14ac:dyDescent="0.2">
      <c r="A52" s="50" t="s">
        <v>63</v>
      </c>
      <c r="B52" s="7" t="s">
        <v>214</v>
      </c>
      <c r="C52" s="16">
        <v>22</v>
      </c>
      <c r="D52" s="16">
        <v>12</v>
      </c>
      <c r="E52" s="16">
        <v>39</v>
      </c>
      <c r="F52" s="16">
        <v>3</v>
      </c>
      <c r="G52" s="16">
        <v>2</v>
      </c>
      <c r="H52" s="16">
        <v>40</v>
      </c>
      <c r="I52" s="16">
        <v>0</v>
      </c>
      <c r="J52" s="16">
        <v>0</v>
      </c>
      <c r="K52" s="16">
        <v>41</v>
      </c>
      <c r="L52" s="16">
        <v>50</v>
      </c>
      <c r="M52" s="20">
        <v>60</v>
      </c>
      <c r="N52" s="14">
        <f t="shared" si="2"/>
        <v>91</v>
      </c>
      <c r="O52" s="14"/>
      <c r="P52" s="14">
        <f t="shared" si="3"/>
        <v>60</v>
      </c>
      <c r="Q52" s="31">
        <v>50</v>
      </c>
      <c r="R52" s="18">
        <f t="shared" si="11"/>
        <v>1.2</v>
      </c>
      <c r="S52" s="12">
        <f t="shared" si="5"/>
        <v>20.9</v>
      </c>
      <c r="T52" s="12">
        <f t="shared" si="6"/>
        <v>24.142857142857142</v>
      </c>
      <c r="U52" s="41">
        <f t="shared" si="7"/>
        <v>31.385714285714286</v>
      </c>
      <c r="V52" s="41">
        <f t="shared" si="8"/>
        <v>13.333333333333334</v>
      </c>
      <c r="W52" s="41">
        <f t="shared" si="9"/>
        <v>17.333333333333336</v>
      </c>
      <c r="X52" s="12">
        <f t="shared" si="12"/>
        <v>2.4852071005917162</v>
      </c>
      <c r="Y52" s="112">
        <f t="shared" si="10"/>
        <v>34.157142857142858</v>
      </c>
      <c r="Z52" s="46">
        <v>60</v>
      </c>
      <c r="AA52" s="6">
        <v>40</v>
      </c>
      <c r="AB52" s="6" t="s">
        <v>9</v>
      </c>
      <c r="AC52" s="9">
        <v>3.6575000000000003E-2</v>
      </c>
      <c r="AD52" s="106">
        <f t="shared" si="13"/>
        <v>2.1945000000000001</v>
      </c>
      <c r="AE52" s="51">
        <v>2.4369999999999998</v>
      </c>
    </row>
    <row r="53" spans="1:31" s="1" customFormat="1" ht="21.95" customHeight="1" x14ac:dyDescent="0.2">
      <c r="A53" s="50" t="s">
        <v>64</v>
      </c>
      <c r="B53" s="7" t="s">
        <v>215</v>
      </c>
      <c r="C53" s="16">
        <v>4</v>
      </c>
      <c r="D53" s="16">
        <v>8</v>
      </c>
      <c r="E53" s="16">
        <v>1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3</v>
      </c>
      <c r="L53" s="16">
        <v>0</v>
      </c>
      <c r="M53" s="20">
        <v>75</v>
      </c>
      <c r="N53" s="14">
        <f t="shared" si="2"/>
        <v>3</v>
      </c>
      <c r="O53" s="14"/>
      <c r="P53" s="14">
        <f t="shared" si="3"/>
        <v>75</v>
      </c>
      <c r="Q53" s="31">
        <v>29.545454545454547</v>
      </c>
      <c r="R53" s="18">
        <f t="shared" si="11"/>
        <v>2.5384615384615383</v>
      </c>
      <c r="S53" s="12">
        <f t="shared" si="5"/>
        <v>1.6</v>
      </c>
      <c r="T53" s="12">
        <f t="shared" si="6"/>
        <v>2.2857142857142856</v>
      </c>
      <c r="U53" s="41">
        <f t="shared" si="7"/>
        <v>2.9714285714285715</v>
      </c>
      <c r="V53" s="41">
        <f t="shared" si="8"/>
        <v>0</v>
      </c>
      <c r="W53" s="41">
        <f t="shared" si="9"/>
        <v>0</v>
      </c>
      <c r="X53" s="12">
        <f t="shared" si="12"/>
        <v>32.8125</v>
      </c>
      <c r="Y53" s="112">
        <f t="shared" si="10"/>
        <v>-66.085714285714289</v>
      </c>
      <c r="Z53" s="46"/>
      <c r="AA53" s="6">
        <v>25</v>
      </c>
      <c r="AB53" s="6" t="s">
        <v>9</v>
      </c>
      <c r="AC53" s="9">
        <v>6.0560000000000003E-2</v>
      </c>
      <c r="AD53" s="106">
        <f t="shared" si="13"/>
        <v>0</v>
      </c>
      <c r="AE53" s="51">
        <v>3.6</v>
      </c>
    </row>
    <row r="54" spans="1:31" s="1" customFormat="1" ht="21.95" customHeight="1" x14ac:dyDescent="0.2">
      <c r="A54" s="50" t="s">
        <v>65</v>
      </c>
      <c r="B54" s="7" t="s">
        <v>216</v>
      </c>
      <c r="C54" s="16">
        <v>449</v>
      </c>
      <c r="D54" s="16">
        <v>892</v>
      </c>
      <c r="E54" s="16">
        <v>697</v>
      </c>
      <c r="F54" s="16">
        <v>856</v>
      </c>
      <c r="G54" s="16">
        <v>371</v>
      </c>
      <c r="H54" s="16">
        <v>160</v>
      </c>
      <c r="I54" s="16">
        <v>130</v>
      </c>
      <c r="J54" s="16">
        <v>10</v>
      </c>
      <c r="K54" s="16">
        <v>1038</v>
      </c>
      <c r="L54" s="16">
        <v>575</v>
      </c>
      <c r="M54" s="20">
        <v>2400</v>
      </c>
      <c r="N54" s="14">
        <f t="shared" si="2"/>
        <v>1623</v>
      </c>
      <c r="O54" s="14">
        <v>172</v>
      </c>
      <c r="P54" s="14">
        <f t="shared" si="3"/>
        <v>2572</v>
      </c>
      <c r="Q54" s="31">
        <v>382</v>
      </c>
      <c r="R54" s="18">
        <f t="shared" si="11"/>
        <v>6.7329842931937174</v>
      </c>
      <c r="S54" s="12">
        <f t="shared" si="5"/>
        <v>517.79999999999995</v>
      </c>
      <c r="T54" s="12">
        <f t="shared" si="6"/>
        <v>696.85714285714289</v>
      </c>
      <c r="U54" s="41">
        <f t="shared" si="7"/>
        <v>905.91428571428582</v>
      </c>
      <c r="V54" s="41">
        <f t="shared" si="8"/>
        <v>100</v>
      </c>
      <c r="W54" s="41">
        <f t="shared" si="9"/>
        <v>130</v>
      </c>
      <c r="X54" s="12">
        <f t="shared" si="12"/>
        <v>3.4440344403444034</v>
      </c>
      <c r="Y54" s="112">
        <f t="shared" si="10"/>
        <v>145.74285714285725</v>
      </c>
      <c r="Z54" s="46">
        <v>172</v>
      </c>
      <c r="AA54" s="6">
        <v>86</v>
      </c>
      <c r="AB54" s="6" t="s">
        <v>9</v>
      </c>
      <c r="AC54" s="9">
        <v>2.9767441860465118E-2</v>
      </c>
      <c r="AD54" s="106">
        <f t="shared" si="13"/>
        <v>5.12</v>
      </c>
      <c r="AE54" s="51">
        <v>2.3380000000000001</v>
      </c>
    </row>
    <row r="55" spans="1:31" s="1" customFormat="1" ht="21.95" customHeight="1" x14ac:dyDescent="0.2">
      <c r="A55" s="50" t="s">
        <v>66</v>
      </c>
      <c r="B55" s="7" t="s">
        <v>217</v>
      </c>
      <c r="C55" s="16">
        <v>40</v>
      </c>
      <c r="D55" s="16">
        <v>103</v>
      </c>
      <c r="E55" s="16">
        <v>80</v>
      </c>
      <c r="F55" s="16">
        <v>0</v>
      </c>
      <c r="G55" s="16">
        <v>3</v>
      </c>
      <c r="H55" s="16">
        <v>25</v>
      </c>
      <c r="I55" s="16">
        <v>8</v>
      </c>
      <c r="J55" s="16">
        <v>30</v>
      </c>
      <c r="K55" s="16">
        <v>30</v>
      </c>
      <c r="L55" s="16">
        <v>57</v>
      </c>
      <c r="M55" s="20">
        <v>60</v>
      </c>
      <c r="N55" s="14">
        <f t="shared" si="2"/>
        <v>117</v>
      </c>
      <c r="O55" s="14"/>
      <c r="P55" s="14">
        <f t="shared" si="3"/>
        <v>60</v>
      </c>
      <c r="Q55" s="31">
        <v>30</v>
      </c>
      <c r="R55" s="18">
        <f t="shared" si="11"/>
        <v>2</v>
      </c>
      <c r="S55" s="12">
        <f t="shared" si="5"/>
        <v>37.6</v>
      </c>
      <c r="T55" s="12">
        <f t="shared" si="6"/>
        <v>44.714285714285715</v>
      </c>
      <c r="U55" s="41">
        <f t="shared" si="7"/>
        <v>58.128571428571433</v>
      </c>
      <c r="V55" s="41">
        <f t="shared" si="8"/>
        <v>21</v>
      </c>
      <c r="W55" s="41">
        <f t="shared" si="9"/>
        <v>27.3</v>
      </c>
      <c r="X55" s="12">
        <f t="shared" si="12"/>
        <v>1.3418530351437699</v>
      </c>
      <c r="Y55" s="112">
        <f t="shared" si="10"/>
        <v>114.3857142857143</v>
      </c>
      <c r="Z55" s="46">
        <v>120</v>
      </c>
      <c r="AA55" s="6">
        <v>40</v>
      </c>
      <c r="AB55" s="6" t="s">
        <v>9</v>
      </c>
      <c r="AC55" s="9">
        <v>6.8700000000000011E-2</v>
      </c>
      <c r="AD55" s="106">
        <f t="shared" si="13"/>
        <v>8.2440000000000015</v>
      </c>
      <c r="AE55" s="51">
        <v>4.6980000000000004</v>
      </c>
    </row>
    <row r="56" spans="1:31" s="1" customFormat="1" ht="21.95" customHeight="1" x14ac:dyDescent="0.2">
      <c r="A56" s="50" t="s">
        <v>67</v>
      </c>
      <c r="B56" s="7" t="s">
        <v>218</v>
      </c>
      <c r="C56" s="16">
        <v>0</v>
      </c>
      <c r="D56" s="16">
        <v>0</v>
      </c>
      <c r="E56" s="16">
        <v>3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1</v>
      </c>
      <c r="L56" s="16">
        <v>0</v>
      </c>
      <c r="M56" s="20">
        <v>127</v>
      </c>
      <c r="N56" s="14">
        <f t="shared" si="2"/>
        <v>1</v>
      </c>
      <c r="O56" s="14"/>
      <c r="P56" s="14">
        <f t="shared" si="3"/>
        <v>127</v>
      </c>
      <c r="Q56" s="31">
        <v>1</v>
      </c>
      <c r="R56" s="18">
        <f t="shared" si="11"/>
        <v>127</v>
      </c>
      <c r="S56" s="12">
        <f t="shared" si="5"/>
        <v>0.4</v>
      </c>
      <c r="T56" s="12">
        <f t="shared" si="6"/>
        <v>0.5714285714285714</v>
      </c>
      <c r="U56" s="41">
        <f t="shared" si="7"/>
        <v>0.74285714285714288</v>
      </c>
      <c r="V56" s="41">
        <f t="shared" si="8"/>
        <v>0</v>
      </c>
      <c r="W56" s="41">
        <f t="shared" si="9"/>
        <v>0</v>
      </c>
      <c r="X56" s="12">
        <f t="shared" si="12"/>
        <v>222.25</v>
      </c>
      <c r="Y56" s="112">
        <f t="shared" si="10"/>
        <v>-124.77142857142857</v>
      </c>
      <c r="Z56" s="46"/>
      <c r="AA56" s="6">
        <v>25</v>
      </c>
      <c r="AB56" s="6" t="s">
        <v>9</v>
      </c>
      <c r="AC56" s="9">
        <v>0.11196</v>
      </c>
      <c r="AD56" s="106">
        <f t="shared" si="13"/>
        <v>0</v>
      </c>
      <c r="AE56" s="51">
        <v>6.8140000000000001</v>
      </c>
    </row>
    <row r="57" spans="1:31" s="39" customFormat="1" ht="21.95" customHeight="1" x14ac:dyDescent="0.2">
      <c r="A57" s="50" t="s">
        <v>68</v>
      </c>
      <c r="B57" s="7" t="s">
        <v>219</v>
      </c>
      <c r="C57" s="16">
        <v>104</v>
      </c>
      <c r="D57" s="16">
        <v>125</v>
      </c>
      <c r="E57" s="16">
        <v>220</v>
      </c>
      <c r="F57" s="16">
        <v>234</v>
      </c>
      <c r="G57" s="16">
        <v>92</v>
      </c>
      <c r="H57" s="16">
        <v>0</v>
      </c>
      <c r="I57" s="16">
        <v>45</v>
      </c>
      <c r="J57" s="16">
        <v>10</v>
      </c>
      <c r="K57" s="16">
        <v>486</v>
      </c>
      <c r="L57" s="16">
        <v>182</v>
      </c>
      <c r="M57" s="20">
        <v>200</v>
      </c>
      <c r="N57" s="14">
        <f t="shared" si="2"/>
        <v>678</v>
      </c>
      <c r="O57" s="14">
        <v>258</v>
      </c>
      <c r="P57" s="14">
        <f t="shared" si="3"/>
        <v>458</v>
      </c>
      <c r="Q57" s="31">
        <v>200</v>
      </c>
      <c r="R57" s="38">
        <f t="shared" si="11"/>
        <v>2.29</v>
      </c>
      <c r="S57" s="12">
        <f t="shared" si="5"/>
        <v>149.80000000000001</v>
      </c>
      <c r="T57" s="12">
        <f t="shared" si="6"/>
        <v>206.14285714285714</v>
      </c>
      <c r="U57" s="41">
        <f t="shared" si="7"/>
        <v>267.98571428571427</v>
      </c>
      <c r="V57" s="41">
        <f t="shared" si="8"/>
        <v>18.333333333333332</v>
      </c>
      <c r="W57" s="41">
        <f t="shared" si="9"/>
        <v>23.833333333333332</v>
      </c>
      <c r="X57" s="12">
        <f t="shared" si="12"/>
        <v>0.97020097020097018</v>
      </c>
      <c r="Y57" s="112">
        <f t="shared" si="10"/>
        <v>345.9571428571428</v>
      </c>
      <c r="Z57" s="46">
        <v>258</v>
      </c>
      <c r="AA57" s="6">
        <v>86</v>
      </c>
      <c r="AB57" s="6" t="s">
        <v>9</v>
      </c>
      <c r="AC57" s="9">
        <v>4.3372093023255814E-2</v>
      </c>
      <c r="AD57" s="107">
        <f t="shared" si="13"/>
        <v>11.19</v>
      </c>
      <c r="AE57" s="51">
        <v>3.7589999999999999</v>
      </c>
    </row>
    <row r="58" spans="1:31" s="1" customFormat="1" ht="21.95" customHeight="1" x14ac:dyDescent="0.2">
      <c r="A58" s="50" t="s">
        <v>69</v>
      </c>
      <c r="B58" s="7" t="s">
        <v>220</v>
      </c>
      <c r="C58" s="16">
        <v>20</v>
      </c>
      <c r="D58" s="16">
        <v>10</v>
      </c>
      <c r="E58" s="16">
        <v>70</v>
      </c>
      <c r="F58" s="16">
        <v>0</v>
      </c>
      <c r="G58" s="16">
        <v>10</v>
      </c>
      <c r="H58" s="16">
        <v>30</v>
      </c>
      <c r="I58" s="16">
        <v>0</v>
      </c>
      <c r="J58" s="16">
        <v>0</v>
      </c>
      <c r="K58" s="16">
        <v>88</v>
      </c>
      <c r="L58" s="16">
        <v>32</v>
      </c>
      <c r="M58" s="20">
        <v>80</v>
      </c>
      <c r="N58" s="14">
        <f t="shared" si="2"/>
        <v>120</v>
      </c>
      <c r="O58" s="14">
        <v>40</v>
      </c>
      <c r="P58" s="14">
        <f t="shared" si="3"/>
        <v>120</v>
      </c>
      <c r="Q58" s="31">
        <v>88</v>
      </c>
      <c r="R58" s="18">
        <f t="shared" si="11"/>
        <v>1.3636363636363635</v>
      </c>
      <c r="S58" s="12">
        <f t="shared" si="5"/>
        <v>26</v>
      </c>
      <c r="T58" s="12">
        <f t="shared" si="6"/>
        <v>32.857142857142854</v>
      </c>
      <c r="U58" s="41">
        <f t="shared" si="7"/>
        <v>42.714285714285715</v>
      </c>
      <c r="V58" s="41">
        <f t="shared" si="8"/>
        <v>10</v>
      </c>
      <c r="W58" s="41">
        <f t="shared" si="9"/>
        <v>13</v>
      </c>
      <c r="X58" s="12">
        <f t="shared" si="12"/>
        <v>2.4347826086956523</v>
      </c>
      <c r="Y58" s="112">
        <f t="shared" si="10"/>
        <v>8.1428571428571388</v>
      </c>
      <c r="Z58" s="46">
        <v>40</v>
      </c>
      <c r="AA58" s="6">
        <v>40</v>
      </c>
      <c r="AB58" s="6" t="s">
        <v>9</v>
      </c>
      <c r="AC58" s="9">
        <v>9.7750000000000004E-2</v>
      </c>
      <c r="AD58" s="106">
        <f t="shared" si="13"/>
        <v>3.91</v>
      </c>
      <c r="AE58" s="51">
        <v>6.47</v>
      </c>
    </row>
    <row r="59" spans="1:31" s="1" customFormat="1" ht="21.95" customHeight="1" x14ac:dyDescent="0.2">
      <c r="A59" s="50" t="s">
        <v>70</v>
      </c>
      <c r="B59" s="7" t="s">
        <v>221</v>
      </c>
      <c r="C59" s="16">
        <v>3</v>
      </c>
      <c r="D59" s="16">
        <v>8</v>
      </c>
      <c r="E59" s="16">
        <v>4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1</v>
      </c>
      <c r="L59" s="16">
        <v>0</v>
      </c>
      <c r="M59" s="20">
        <v>7</v>
      </c>
      <c r="N59" s="14">
        <f t="shared" si="2"/>
        <v>1</v>
      </c>
      <c r="O59" s="14"/>
      <c r="P59" s="14">
        <f t="shared" si="3"/>
        <v>7</v>
      </c>
      <c r="Q59" s="31">
        <v>1</v>
      </c>
      <c r="R59" s="18">
        <f t="shared" si="11"/>
        <v>7</v>
      </c>
      <c r="S59" s="12">
        <f t="shared" si="5"/>
        <v>1.6</v>
      </c>
      <c r="T59" s="12">
        <f t="shared" si="6"/>
        <v>2.2857142857142856</v>
      </c>
      <c r="U59" s="41">
        <f t="shared" si="7"/>
        <v>2.9714285714285715</v>
      </c>
      <c r="V59" s="41">
        <f t="shared" si="8"/>
        <v>0</v>
      </c>
      <c r="W59" s="41">
        <f t="shared" si="9"/>
        <v>0</v>
      </c>
      <c r="X59" s="12">
        <f t="shared" si="12"/>
        <v>3.0625</v>
      </c>
      <c r="Y59" s="112">
        <f t="shared" si="10"/>
        <v>1.9142857142857146</v>
      </c>
      <c r="Z59" s="46"/>
      <c r="AA59" s="6">
        <v>25</v>
      </c>
      <c r="AB59" s="6" t="s">
        <v>9</v>
      </c>
      <c r="AC59" s="9">
        <v>0.15960000000000002</v>
      </c>
      <c r="AD59" s="106">
        <f t="shared" si="13"/>
        <v>0</v>
      </c>
      <c r="AE59" s="51">
        <v>10.028</v>
      </c>
    </row>
    <row r="60" spans="1:31" s="1" customFormat="1" ht="21.95" customHeight="1" x14ac:dyDescent="0.2">
      <c r="A60" s="50" t="s">
        <v>71</v>
      </c>
      <c r="B60" s="7" t="s">
        <v>222</v>
      </c>
      <c r="C60" s="16">
        <v>140</v>
      </c>
      <c r="D60" s="16">
        <v>72</v>
      </c>
      <c r="E60" s="16">
        <v>269</v>
      </c>
      <c r="F60" s="16">
        <v>132</v>
      </c>
      <c r="G60" s="16">
        <v>30</v>
      </c>
      <c r="H60" s="16">
        <v>30</v>
      </c>
      <c r="I60" s="16">
        <v>20</v>
      </c>
      <c r="J60" s="16">
        <v>10</v>
      </c>
      <c r="K60" s="16">
        <v>402</v>
      </c>
      <c r="L60" s="16">
        <v>115</v>
      </c>
      <c r="M60" s="20">
        <v>200</v>
      </c>
      <c r="N60" s="14">
        <f t="shared" si="2"/>
        <v>527</v>
      </c>
      <c r="O60" s="14">
        <v>96</v>
      </c>
      <c r="P60" s="14">
        <f t="shared" si="3"/>
        <v>296</v>
      </c>
      <c r="Q60" s="31">
        <v>140</v>
      </c>
      <c r="R60" s="18">
        <f t="shared" si="11"/>
        <v>2.1142857142857143</v>
      </c>
      <c r="S60" s="12">
        <f t="shared" si="5"/>
        <v>122</v>
      </c>
      <c r="T60" s="12">
        <f t="shared" si="6"/>
        <v>165.71428571428572</v>
      </c>
      <c r="U60" s="41">
        <f t="shared" si="7"/>
        <v>215.42857142857144</v>
      </c>
      <c r="V60" s="41">
        <f t="shared" si="8"/>
        <v>20</v>
      </c>
      <c r="W60" s="41">
        <f t="shared" si="9"/>
        <v>26</v>
      </c>
      <c r="X60" s="12">
        <f t="shared" si="12"/>
        <v>1.2068965517241379</v>
      </c>
      <c r="Y60" s="112">
        <f t="shared" si="10"/>
        <v>350.28571428571433</v>
      </c>
      <c r="Z60" s="46">
        <v>288</v>
      </c>
      <c r="AA60" s="6">
        <v>96</v>
      </c>
      <c r="AB60" s="6" t="s">
        <v>9</v>
      </c>
      <c r="AC60" s="9">
        <v>1.0333333333333333E-2</v>
      </c>
      <c r="AD60" s="106">
        <f t="shared" si="13"/>
        <v>2.976</v>
      </c>
      <c r="AE60" s="51">
        <v>0.65200000000000002</v>
      </c>
    </row>
    <row r="61" spans="1:31" s="1" customFormat="1" ht="21.95" customHeight="1" x14ac:dyDescent="0.2">
      <c r="A61" s="50" t="s">
        <v>72</v>
      </c>
      <c r="B61" s="7" t="s">
        <v>223</v>
      </c>
      <c r="C61" s="16">
        <v>0</v>
      </c>
      <c r="D61" s="16">
        <v>0</v>
      </c>
      <c r="E61" s="16">
        <v>1</v>
      </c>
      <c r="F61" s="16">
        <v>15</v>
      </c>
      <c r="G61" s="16">
        <v>0</v>
      </c>
      <c r="H61" s="16">
        <v>13</v>
      </c>
      <c r="I61" s="16">
        <v>0</v>
      </c>
      <c r="J61" s="16">
        <v>0</v>
      </c>
      <c r="K61" s="16">
        <v>7</v>
      </c>
      <c r="L61" s="16">
        <v>0</v>
      </c>
      <c r="M61" s="20">
        <v>150</v>
      </c>
      <c r="N61" s="14">
        <f t="shared" si="2"/>
        <v>7</v>
      </c>
      <c r="O61" s="14"/>
      <c r="P61" s="14">
        <f t="shared" si="3"/>
        <v>150</v>
      </c>
      <c r="Q61" s="31">
        <v>31.451612903225808</v>
      </c>
      <c r="R61" s="18">
        <f t="shared" si="11"/>
        <v>4.7692307692307692</v>
      </c>
      <c r="S61" s="12">
        <f t="shared" si="5"/>
        <v>3.6</v>
      </c>
      <c r="T61" s="12">
        <f t="shared" si="6"/>
        <v>3.2857142857142856</v>
      </c>
      <c r="U61" s="41">
        <f t="shared" si="7"/>
        <v>4.2714285714285714</v>
      </c>
      <c r="V61" s="41">
        <f t="shared" si="8"/>
        <v>4.333333333333333</v>
      </c>
      <c r="W61" s="41">
        <f t="shared" si="9"/>
        <v>5.6333333333333329</v>
      </c>
      <c r="X61" s="12">
        <f t="shared" si="12"/>
        <v>45.652173913043477</v>
      </c>
      <c r="Y61" s="112">
        <f t="shared" si="10"/>
        <v>-137.18571428571428</v>
      </c>
      <c r="Z61" s="46"/>
      <c r="AA61" s="6">
        <v>40</v>
      </c>
      <c r="AB61" s="6" t="s">
        <v>9</v>
      </c>
      <c r="AC61" s="9">
        <v>2.4800000000000003E-2</v>
      </c>
      <c r="AD61" s="106">
        <f t="shared" si="13"/>
        <v>0</v>
      </c>
      <c r="AE61" s="51">
        <v>1.3069999999999999</v>
      </c>
    </row>
    <row r="62" spans="1:31" s="1" customFormat="1" ht="21.95" customHeight="1" x14ac:dyDescent="0.2">
      <c r="A62" s="50" t="s">
        <v>73</v>
      </c>
      <c r="B62" s="7" t="s">
        <v>224</v>
      </c>
      <c r="C62" s="16">
        <v>0</v>
      </c>
      <c r="D62" s="16">
        <v>0</v>
      </c>
      <c r="E62" s="16">
        <v>2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20">
        <v>0</v>
      </c>
      <c r="N62" s="14">
        <f t="shared" si="2"/>
        <v>0</v>
      </c>
      <c r="O62" s="14"/>
      <c r="P62" s="14">
        <f t="shared" si="3"/>
        <v>0</v>
      </c>
      <c r="Q62" s="31">
        <v>6</v>
      </c>
      <c r="R62" s="18">
        <f t="shared" si="11"/>
        <v>0</v>
      </c>
      <c r="S62" s="12">
        <f t="shared" si="5"/>
        <v>0.2</v>
      </c>
      <c r="T62" s="12">
        <f t="shared" si="6"/>
        <v>0.2857142857142857</v>
      </c>
      <c r="U62" s="41">
        <f t="shared" si="7"/>
        <v>0.37142857142857144</v>
      </c>
      <c r="V62" s="41">
        <f t="shared" si="8"/>
        <v>0</v>
      </c>
      <c r="W62" s="41">
        <f t="shared" si="9"/>
        <v>0</v>
      </c>
      <c r="X62" s="12">
        <f t="shared" si="12"/>
        <v>0</v>
      </c>
      <c r="Y62" s="112">
        <f t="shared" si="10"/>
        <v>1.1142857142857143</v>
      </c>
      <c r="Z62" s="46"/>
      <c r="AA62" s="6">
        <v>86</v>
      </c>
      <c r="AB62" s="6" t="s">
        <v>9</v>
      </c>
      <c r="AC62" s="9">
        <v>6.9418604651162785E-2</v>
      </c>
      <c r="AD62" s="106">
        <f t="shared" si="13"/>
        <v>0</v>
      </c>
      <c r="AE62" s="51">
        <v>6.2069999999999999</v>
      </c>
    </row>
    <row r="63" spans="1:31" s="1" customFormat="1" ht="24" customHeight="1" x14ac:dyDescent="0.2">
      <c r="A63" s="50" t="s">
        <v>74</v>
      </c>
      <c r="B63" s="7" t="s">
        <v>225</v>
      </c>
      <c r="C63" s="16">
        <v>0</v>
      </c>
      <c r="D63" s="16">
        <v>0</v>
      </c>
      <c r="E63" s="16">
        <v>1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20">
        <v>0</v>
      </c>
      <c r="N63" s="14">
        <f t="shared" si="2"/>
        <v>0</v>
      </c>
      <c r="O63" s="14"/>
      <c r="P63" s="14">
        <f t="shared" si="3"/>
        <v>0</v>
      </c>
      <c r="Q63" s="31">
        <v>1</v>
      </c>
      <c r="R63" s="18">
        <f t="shared" si="11"/>
        <v>0</v>
      </c>
      <c r="S63" s="12">
        <f t="shared" si="5"/>
        <v>0.1</v>
      </c>
      <c r="T63" s="12">
        <f t="shared" si="6"/>
        <v>0.14285714285714285</v>
      </c>
      <c r="U63" s="41">
        <f t="shared" si="7"/>
        <v>0.18571428571428572</v>
      </c>
      <c r="V63" s="41">
        <f t="shared" si="8"/>
        <v>0</v>
      </c>
      <c r="W63" s="41">
        <f t="shared" si="9"/>
        <v>0</v>
      </c>
      <c r="X63" s="12">
        <f t="shared" si="12"/>
        <v>0</v>
      </c>
      <c r="Y63" s="112">
        <f t="shared" si="10"/>
        <v>0.55714285714285716</v>
      </c>
      <c r="Z63" s="46"/>
      <c r="AA63" s="6">
        <v>5220</v>
      </c>
      <c r="AB63" s="6">
        <v>39</v>
      </c>
      <c r="AC63" s="9">
        <v>2.0000000000000001E-4</v>
      </c>
      <c r="AD63" s="106">
        <f t="shared" si="13"/>
        <v>0</v>
      </c>
      <c r="AE63" s="51">
        <v>2.1999999999999999E-2</v>
      </c>
    </row>
    <row r="64" spans="1:31" s="1" customFormat="1" ht="24" customHeight="1" x14ac:dyDescent="0.2">
      <c r="A64" s="50" t="s">
        <v>75</v>
      </c>
      <c r="B64" s="7" t="s">
        <v>226</v>
      </c>
      <c r="C64" s="16">
        <v>0</v>
      </c>
      <c r="D64" s="16">
        <v>0</v>
      </c>
      <c r="E64" s="16">
        <v>2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20">
        <v>0</v>
      </c>
      <c r="N64" s="14">
        <f t="shared" si="2"/>
        <v>0</v>
      </c>
      <c r="O64" s="14"/>
      <c r="P64" s="14">
        <f t="shared" si="3"/>
        <v>0</v>
      </c>
      <c r="Q64" s="31">
        <v>2</v>
      </c>
      <c r="R64" s="18">
        <f t="shared" si="11"/>
        <v>0</v>
      </c>
      <c r="S64" s="12">
        <f t="shared" si="5"/>
        <v>0.2</v>
      </c>
      <c r="T64" s="12">
        <f t="shared" si="6"/>
        <v>0.2857142857142857</v>
      </c>
      <c r="U64" s="41">
        <f t="shared" si="7"/>
        <v>0.37142857142857144</v>
      </c>
      <c r="V64" s="41">
        <f t="shared" si="8"/>
        <v>0</v>
      </c>
      <c r="W64" s="41">
        <f t="shared" si="9"/>
        <v>0</v>
      </c>
      <c r="X64" s="12">
        <f t="shared" si="12"/>
        <v>0</v>
      </c>
      <c r="Y64" s="112">
        <f t="shared" si="10"/>
        <v>1.1142857142857143</v>
      </c>
      <c r="Z64" s="46"/>
      <c r="AA64" s="6">
        <v>27972</v>
      </c>
      <c r="AB64" s="6">
        <v>34</v>
      </c>
      <c r="AC64" s="9">
        <v>0</v>
      </c>
      <c r="AD64" s="106">
        <f t="shared" si="13"/>
        <v>0</v>
      </c>
      <c r="AE64" s="51">
        <v>7.0000000000000001E-3</v>
      </c>
    </row>
    <row r="65" spans="1:63" s="26" customFormat="1" ht="24" customHeight="1" x14ac:dyDescent="0.2">
      <c r="A65" s="50" t="s">
        <v>76</v>
      </c>
      <c r="B65" s="7" t="s">
        <v>227</v>
      </c>
      <c r="C65" s="16">
        <v>0</v>
      </c>
      <c r="D65" s="16">
        <v>0</v>
      </c>
      <c r="E65" s="16">
        <v>1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20">
        <v>44</v>
      </c>
      <c r="N65" s="14">
        <f t="shared" si="2"/>
        <v>0</v>
      </c>
      <c r="O65" s="14"/>
      <c r="P65" s="14">
        <f t="shared" si="3"/>
        <v>44</v>
      </c>
      <c r="Q65" s="31">
        <v>1</v>
      </c>
      <c r="R65" s="18">
        <f t="shared" si="11"/>
        <v>44</v>
      </c>
      <c r="S65" s="12">
        <f t="shared" si="5"/>
        <v>0.1</v>
      </c>
      <c r="T65" s="12">
        <f t="shared" si="6"/>
        <v>0.14285714285714285</v>
      </c>
      <c r="U65" s="41">
        <f t="shared" si="7"/>
        <v>0.18571428571428572</v>
      </c>
      <c r="V65" s="41">
        <f t="shared" si="8"/>
        <v>0</v>
      </c>
      <c r="W65" s="41">
        <f t="shared" si="9"/>
        <v>0</v>
      </c>
      <c r="X65" s="12">
        <f t="shared" si="12"/>
        <v>308</v>
      </c>
      <c r="Y65" s="112">
        <f t="shared" si="10"/>
        <v>-43.442857142857143</v>
      </c>
      <c r="Z65" s="46"/>
      <c r="AA65" s="10">
        <v>25</v>
      </c>
      <c r="AB65" s="10"/>
      <c r="AC65" s="11">
        <v>0.04</v>
      </c>
      <c r="AD65" s="106">
        <f t="shared" si="13"/>
        <v>0</v>
      </c>
      <c r="AE65" s="103">
        <v>1.9930000000000001</v>
      </c>
    </row>
    <row r="66" spans="1:63" s="26" customFormat="1" ht="23.25" customHeight="1" x14ac:dyDescent="0.2">
      <c r="A66" s="50" t="s">
        <v>77</v>
      </c>
      <c r="B66" s="7" t="s">
        <v>228</v>
      </c>
      <c r="C66" s="16">
        <v>0</v>
      </c>
      <c r="D66" s="16">
        <v>0</v>
      </c>
      <c r="E66" s="16">
        <v>6</v>
      </c>
      <c r="F66" s="16">
        <v>5</v>
      </c>
      <c r="G66" s="16">
        <v>0</v>
      </c>
      <c r="H66" s="16">
        <v>0</v>
      </c>
      <c r="I66" s="16">
        <v>0</v>
      </c>
      <c r="J66" s="16">
        <v>0</v>
      </c>
      <c r="K66" s="16">
        <v>2</v>
      </c>
      <c r="L66" s="16">
        <v>0</v>
      </c>
      <c r="M66" s="20">
        <v>28</v>
      </c>
      <c r="N66" s="14">
        <f t="shared" si="2"/>
        <v>2</v>
      </c>
      <c r="O66" s="14"/>
      <c r="P66" s="14">
        <f t="shared" si="3"/>
        <v>28</v>
      </c>
      <c r="Q66" s="31">
        <v>2</v>
      </c>
      <c r="R66" s="18">
        <f t="shared" si="11"/>
        <v>14</v>
      </c>
      <c r="S66" s="12">
        <f t="shared" si="5"/>
        <v>1.3</v>
      </c>
      <c r="T66" s="12">
        <f t="shared" si="6"/>
        <v>1.8571428571428572</v>
      </c>
      <c r="U66" s="41">
        <f t="shared" si="7"/>
        <v>2.4142857142857146</v>
      </c>
      <c r="V66" s="41">
        <f t="shared" si="8"/>
        <v>0</v>
      </c>
      <c r="W66" s="41">
        <f t="shared" si="9"/>
        <v>0</v>
      </c>
      <c r="X66" s="12">
        <f t="shared" si="12"/>
        <v>15.076923076923077</v>
      </c>
      <c r="Y66" s="112">
        <f t="shared" si="10"/>
        <v>-20.757142857142856</v>
      </c>
      <c r="Z66" s="46"/>
      <c r="AA66" s="10">
        <v>60</v>
      </c>
      <c r="AB66" s="10">
        <v>5</v>
      </c>
      <c r="AC66" s="11">
        <v>0.02</v>
      </c>
      <c r="AD66" s="106">
        <f t="shared" si="13"/>
        <v>0</v>
      </c>
      <c r="AE66" s="103">
        <v>0.8</v>
      </c>
    </row>
    <row r="67" spans="1:63" s="39" customFormat="1" ht="23.25" customHeight="1" x14ac:dyDescent="0.2">
      <c r="A67" s="50" t="s">
        <v>78</v>
      </c>
      <c r="B67" s="7" t="s">
        <v>229</v>
      </c>
      <c r="C67" s="16">
        <v>0</v>
      </c>
      <c r="D67" s="16">
        <v>0</v>
      </c>
      <c r="E67" s="16">
        <v>40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20">
        <v>234</v>
      </c>
      <c r="N67" s="14">
        <f t="shared" si="2"/>
        <v>0</v>
      </c>
      <c r="O67" s="37"/>
      <c r="P67" s="14">
        <f t="shared" si="3"/>
        <v>234</v>
      </c>
      <c r="Q67" s="31">
        <v>5</v>
      </c>
      <c r="R67" s="38">
        <f t="shared" si="11"/>
        <v>46.8</v>
      </c>
      <c r="S67" s="12">
        <f t="shared" si="5"/>
        <v>4</v>
      </c>
      <c r="T67" s="12">
        <f t="shared" si="6"/>
        <v>5.7142857142857144</v>
      </c>
      <c r="U67" s="41">
        <f t="shared" si="7"/>
        <v>7.4285714285714288</v>
      </c>
      <c r="V67" s="41">
        <f t="shared" si="8"/>
        <v>0</v>
      </c>
      <c r="W67" s="41">
        <f t="shared" si="9"/>
        <v>0</v>
      </c>
      <c r="X67" s="12">
        <f t="shared" si="12"/>
        <v>40.949999999999996</v>
      </c>
      <c r="Y67" s="112">
        <f t="shared" si="10"/>
        <v>-211.71428571428572</v>
      </c>
      <c r="Z67" s="46"/>
      <c r="AA67" s="10">
        <v>360</v>
      </c>
      <c r="AB67" s="10">
        <v>30</v>
      </c>
      <c r="AC67" s="11">
        <v>0</v>
      </c>
      <c r="AD67" s="107">
        <f t="shared" si="13"/>
        <v>0</v>
      </c>
      <c r="AE67" s="103">
        <v>0.19400000000000001</v>
      </c>
    </row>
    <row r="68" spans="1:63" s="26" customFormat="1" ht="24" customHeight="1" x14ac:dyDescent="0.2">
      <c r="A68" s="50" t="s">
        <v>79</v>
      </c>
      <c r="B68" s="7" t="s">
        <v>230</v>
      </c>
      <c r="C68" s="16">
        <v>0</v>
      </c>
      <c r="D68" s="16">
        <v>0</v>
      </c>
      <c r="E68" s="16">
        <v>1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20">
        <v>60</v>
      </c>
      <c r="N68" s="14">
        <f t="shared" si="2"/>
        <v>0</v>
      </c>
      <c r="O68" s="14"/>
      <c r="P68" s="14">
        <f t="shared" si="3"/>
        <v>60</v>
      </c>
      <c r="Q68" s="31">
        <v>1</v>
      </c>
      <c r="R68" s="18">
        <f t="shared" si="11"/>
        <v>60</v>
      </c>
      <c r="S68" s="12">
        <f t="shared" si="5"/>
        <v>0.1</v>
      </c>
      <c r="T68" s="12">
        <f t="shared" si="6"/>
        <v>0.14285714285714285</v>
      </c>
      <c r="U68" s="41">
        <f t="shared" si="7"/>
        <v>0.18571428571428572</v>
      </c>
      <c r="V68" s="41">
        <f t="shared" si="8"/>
        <v>0</v>
      </c>
      <c r="W68" s="41">
        <f t="shared" si="9"/>
        <v>0</v>
      </c>
      <c r="X68" s="12">
        <f t="shared" si="12"/>
        <v>420</v>
      </c>
      <c r="Y68" s="112">
        <f t="shared" si="10"/>
        <v>-59.442857142857143</v>
      </c>
      <c r="Z68" s="63"/>
      <c r="AA68" s="24">
        <v>144</v>
      </c>
      <c r="AB68" s="24">
        <v>12</v>
      </c>
      <c r="AC68" s="25">
        <v>0.01</v>
      </c>
      <c r="AD68" s="106">
        <f t="shared" si="13"/>
        <v>0</v>
      </c>
      <c r="AE68" s="104">
        <v>0.42899999999999999</v>
      </c>
    </row>
    <row r="69" spans="1:63" s="26" customFormat="1" ht="22.5" customHeight="1" x14ac:dyDescent="0.2">
      <c r="A69" s="50" t="s">
        <v>80</v>
      </c>
      <c r="B69" s="7" t="s">
        <v>231</v>
      </c>
      <c r="C69" s="16">
        <v>0</v>
      </c>
      <c r="D69" s="16">
        <v>0</v>
      </c>
      <c r="E69" s="16">
        <v>5</v>
      </c>
      <c r="F69" s="16">
        <v>5</v>
      </c>
      <c r="G69" s="16">
        <v>0</v>
      </c>
      <c r="H69" s="16">
        <v>0</v>
      </c>
      <c r="I69" s="16">
        <v>0</v>
      </c>
      <c r="J69" s="16">
        <v>0</v>
      </c>
      <c r="K69" s="16">
        <v>2</v>
      </c>
      <c r="L69" s="16">
        <v>0</v>
      </c>
      <c r="M69" s="20">
        <v>92</v>
      </c>
      <c r="N69" s="14">
        <f t="shared" si="2"/>
        <v>2</v>
      </c>
      <c r="O69" s="14"/>
      <c r="P69" s="14">
        <f t="shared" si="3"/>
        <v>92</v>
      </c>
      <c r="Q69" s="31">
        <v>70.352941176470594</v>
      </c>
      <c r="R69" s="18">
        <f t="shared" si="11"/>
        <v>1.3076923076923075</v>
      </c>
      <c r="S69" s="12">
        <f t="shared" si="5"/>
        <v>1.2</v>
      </c>
      <c r="T69" s="12">
        <f t="shared" si="6"/>
        <v>1.7142857142857142</v>
      </c>
      <c r="U69" s="41">
        <f t="shared" si="7"/>
        <v>2.2285714285714286</v>
      </c>
      <c r="V69" s="41">
        <f t="shared" si="8"/>
        <v>0</v>
      </c>
      <c r="W69" s="41">
        <f t="shared" si="9"/>
        <v>0</v>
      </c>
      <c r="X69" s="12">
        <f t="shared" si="12"/>
        <v>53.666666666666671</v>
      </c>
      <c r="Y69" s="112">
        <f t="shared" si="10"/>
        <v>-85.314285714285717</v>
      </c>
      <c r="Z69" s="46"/>
      <c r="AA69" s="10">
        <v>240</v>
      </c>
      <c r="AB69" s="10">
        <v>20</v>
      </c>
      <c r="AC69" s="11">
        <v>0</v>
      </c>
      <c r="AD69" s="106">
        <f t="shared" si="13"/>
        <v>0</v>
      </c>
      <c r="AE69" s="103">
        <v>0.26</v>
      </c>
    </row>
    <row r="70" spans="1:63" s="26" customFormat="1" ht="24" customHeight="1" x14ac:dyDescent="0.2">
      <c r="A70" s="50" t="s">
        <v>81</v>
      </c>
      <c r="B70" s="7" t="s">
        <v>232</v>
      </c>
      <c r="C70" s="16">
        <v>0</v>
      </c>
      <c r="D70" s="16">
        <v>0</v>
      </c>
      <c r="E70" s="16">
        <v>55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62</v>
      </c>
      <c r="L70" s="16">
        <v>0</v>
      </c>
      <c r="M70" s="20">
        <v>49</v>
      </c>
      <c r="N70" s="14">
        <f t="shared" si="2"/>
        <v>62</v>
      </c>
      <c r="O70" s="14">
        <v>100</v>
      </c>
      <c r="P70" s="14">
        <f t="shared" si="3"/>
        <v>149</v>
      </c>
      <c r="Q70" s="31">
        <v>16.27731092436975</v>
      </c>
      <c r="R70" s="18">
        <f t="shared" si="11"/>
        <v>9.1538461538461515</v>
      </c>
      <c r="S70" s="12">
        <f t="shared" si="5"/>
        <v>11.7</v>
      </c>
      <c r="T70" s="12">
        <f t="shared" si="6"/>
        <v>16.714285714285715</v>
      </c>
      <c r="U70" s="41">
        <f t="shared" si="7"/>
        <v>21.728571428571431</v>
      </c>
      <c r="V70" s="41">
        <f t="shared" si="8"/>
        <v>0</v>
      </c>
      <c r="W70" s="41">
        <f t="shared" si="9"/>
        <v>0</v>
      </c>
      <c r="X70" s="12">
        <f t="shared" si="12"/>
        <v>2.9316239316239314</v>
      </c>
      <c r="Y70" s="112">
        <f t="shared" si="10"/>
        <v>-83.814285714285703</v>
      </c>
      <c r="Z70" s="46"/>
      <c r="AA70" s="10">
        <v>240</v>
      </c>
      <c r="AB70" s="10">
        <v>20</v>
      </c>
      <c r="AC70" s="11">
        <v>4.0000000000000001E-3</v>
      </c>
      <c r="AD70" s="106">
        <f t="shared" si="13"/>
        <v>0</v>
      </c>
      <c r="AE70" s="103">
        <v>0.28699999999999998</v>
      </c>
    </row>
    <row r="71" spans="1:63" s="26" customFormat="1" ht="24.75" customHeight="1" x14ac:dyDescent="0.2">
      <c r="A71" s="50" t="s">
        <v>82</v>
      </c>
      <c r="B71" s="7" t="s">
        <v>233</v>
      </c>
      <c r="C71" s="16">
        <v>0</v>
      </c>
      <c r="D71" s="16">
        <v>0</v>
      </c>
      <c r="E71" s="16">
        <v>1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2</v>
      </c>
      <c r="M71" s="20">
        <v>12</v>
      </c>
      <c r="N71" s="14">
        <f t="shared" si="2"/>
        <v>2</v>
      </c>
      <c r="O71" s="14"/>
      <c r="P71" s="14">
        <f t="shared" si="3"/>
        <v>12</v>
      </c>
      <c r="Q71" s="31">
        <v>4</v>
      </c>
      <c r="R71" s="18">
        <f t="shared" si="11"/>
        <v>3</v>
      </c>
      <c r="S71" s="12">
        <f t="shared" si="5"/>
        <v>0.3</v>
      </c>
      <c r="T71" s="12">
        <f t="shared" si="6"/>
        <v>0.42857142857142855</v>
      </c>
      <c r="U71" s="41">
        <f t="shared" si="7"/>
        <v>0.55714285714285716</v>
      </c>
      <c r="V71" s="41">
        <f t="shared" si="8"/>
        <v>0</v>
      </c>
      <c r="W71" s="41">
        <f t="shared" si="9"/>
        <v>0</v>
      </c>
      <c r="X71" s="12">
        <f t="shared" si="12"/>
        <v>28</v>
      </c>
      <c r="Y71" s="112">
        <f t="shared" si="10"/>
        <v>-10.328571428571429</v>
      </c>
      <c r="Z71" s="46"/>
      <c r="AA71" s="10">
        <v>100</v>
      </c>
      <c r="AB71" s="10">
        <v>1</v>
      </c>
      <c r="AC71" s="11">
        <v>0.01</v>
      </c>
      <c r="AD71" s="106">
        <f t="shared" si="13"/>
        <v>0</v>
      </c>
      <c r="AE71" s="103">
        <v>0.999</v>
      </c>
    </row>
    <row r="72" spans="1:63" s="33" customFormat="1" ht="24.75" customHeight="1" x14ac:dyDescent="0.2">
      <c r="A72" s="50" t="s">
        <v>83</v>
      </c>
      <c r="B72" s="7" t="s">
        <v>234</v>
      </c>
      <c r="C72" s="16">
        <v>0</v>
      </c>
      <c r="D72" s="16">
        <v>3</v>
      </c>
      <c r="E72" s="16">
        <v>5</v>
      </c>
      <c r="F72" s="16">
        <v>0</v>
      </c>
      <c r="G72" s="16">
        <v>0</v>
      </c>
      <c r="H72" s="16">
        <v>5</v>
      </c>
      <c r="I72" s="16">
        <v>0</v>
      </c>
      <c r="J72" s="16">
        <v>0</v>
      </c>
      <c r="K72" s="16">
        <v>2</v>
      </c>
      <c r="L72" s="16">
        <v>0</v>
      </c>
      <c r="M72" s="20">
        <v>20</v>
      </c>
      <c r="N72" s="14">
        <f t="shared" si="2"/>
        <v>2</v>
      </c>
      <c r="O72" s="14"/>
      <c r="P72" s="14">
        <f t="shared" si="3"/>
        <v>20</v>
      </c>
      <c r="Q72" s="31">
        <v>240.93333333333337</v>
      </c>
      <c r="R72" s="18">
        <f t="shared" si="11"/>
        <v>8.301051466519091E-2</v>
      </c>
      <c r="S72" s="12">
        <f t="shared" si="5"/>
        <v>1.5</v>
      </c>
      <c r="T72" s="12">
        <f t="shared" si="6"/>
        <v>1.4285714285714286</v>
      </c>
      <c r="U72" s="41">
        <f t="shared" si="7"/>
        <v>1.8571428571428572</v>
      </c>
      <c r="V72" s="41">
        <f t="shared" si="8"/>
        <v>1.6666666666666667</v>
      </c>
      <c r="W72" s="41">
        <f t="shared" si="9"/>
        <v>2.166666666666667</v>
      </c>
      <c r="X72" s="12">
        <f t="shared" si="12"/>
        <v>14</v>
      </c>
      <c r="Y72" s="112">
        <f t="shared" si="10"/>
        <v>-14.428571428571429</v>
      </c>
      <c r="Z72" s="46"/>
      <c r="AA72" s="10">
        <v>44</v>
      </c>
      <c r="AB72" s="10">
        <v>1</v>
      </c>
      <c r="AC72" s="11">
        <v>0.02</v>
      </c>
      <c r="AD72" s="106">
        <f t="shared" si="13"/>
        <v>0</v>
      </c>
      <c r="AE72" s="103">
        <v>1.411</v>
      </c>
      <c r="AF72" s="60"/>
      <c r="AG72" s="60"/>
      <c r="AH72" s="60"/>
      <c r="AI72" s="60"/>
      <c r="AJ72" s="60"/>
      <c r="AK72" s="60"/>
      <c r="AL72" s="60"/>
      <c r="AM72" s="60"/>
      <c r="AN72" s="60"/>
      <c r="AO72" s="60"/>
      <c r="AP72" s="60"/>
      <c r="AQ72" s="60"/>
      <c r="AR72" s="60"/>
      <c r="AS72" s="60"/>
      <c r="AT72" s="60"/>
      <c r="AU72" s="60"/>
      <c r="AV72" s="60"/>
      <c r="AW72" s="60"/>
      <c r="AX72" s="60"/>
      <c r="AY72" s="60"/>
      <c r="AZ72" s="60"/>
      <c r="BA72" s="60"/>
      <c r="BB72" s="60"/>
      <c r="BC72" s="60"/>
      <c r="BD72" s="60"/>
      <c r="BE72" s="60"/>
      <c r="BF72" s="60"/>
      <c r="BG72" s="60"/>
      <c r="BH72" s="60"/>
      <c r="BI72" s="60"/>
      <c r="BJ72" s="60"/>
      <c r="BK72" s="60"/>
    </row>
    <row r="73" spans="1:63" ht="23.25" customHeight="1" x14ac:dyDescent="0.2">
      <c r="A73" s="50" t="s">
        <v>84</v>
      </c>
      <c r="B73" s="7" t="s">
        <v>235</v>
      </c>
      <c r="C73" s="16">
        <v>0</v>
      </c>
      <c r="D73" s="16">
        <v>0</v>
      </c>
      <c r="E73" s="16">
        <v>2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15</v>
      </c>
      <c r="M73" s="20">
        <v>13</v>
      </c>
      <c r="N73" s="14">
        <f t="shared" si="2"/>
        <v>15</v>
      </c>
      <c r="O73" s="14"/>
      <c r="P73" s="14">
        <f t="shared" si="3"/>
        <v>13</v>
      </c>
      <c r="Q73" s="31">
        <v>21.125</v>
      </c>
      <c r="R73" s="18">
        <f t="shared" ref="R73:R90" si="14">P73/Q73</f>
        <v>0.61538461538461542</v>
      </c>
      <c r="S73" s="12">
        <f t="shared" si="5"/>
        <v>1.7</v>
      </c>
      <c r="T73" s="12">
        <f t="shared" si="6"/>
        <v>2.4285714285714284</v>
      </c>
      <c r="U73" s="41">
        <f t="shared" si="7"/>
        <v>3.157142857142857</v>
      </c>
      <c r="V73" s="41">
        <f t="shared" si="8"/>
        <v>0</v>
      </c>
      <c r="W73" s="41">
        <f t="shared" si="9"/>
        <v>0</v>
      </c>
      <c r="X73" s="12">
        <f>M73/T73</f>
        <v>5.3529411764705888</v>
      </c>
      <c r="Y73" s="112">
        <f t="shared" si="10"/>
        <v>-3.5285714285714285</v>
      </c>
      <c r="Z73" s="46">
        <v>10</v>
      </c>
      <c r="AA73" s="10">
        <v>120</v>
      </c>
      <c r="AB73" s="10">
        <v>10</v>
      </c>
      <c r="AC73" s="11">
        <v>0.01</v>
      </c>
      <c r="AD73" s="106">
        <f t="shared" ref="AD73:AD104" si="15">Z73*AC73</f>
        <v>0.1</v>
      </c>
      <c r="AE73" s="103">
        <v>0.65300000000000002</v>
      </c>
    </row>
    <row r="74" spans="1:63" ht="23.25" customHeight="1" x14ac:dyDescent="0.2">
      <c r="A74" s="50" t="s">
        <v>85</v>
      </c>
      <c r="B74" s="7" t="s">
        <v>236</v>
      </c>
      <c r="C74" s="16">
        <v>0</v>
      </c>
      <c r="D74" s="16">
        <v>0</v>
      </c>
      <c r="E74" s="16">
        <v>1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20">
        <v>5</v>
      </c>
      <c r="N74" s="14">
        <f t="shared" ref="N74:N137" si="16">J74+K74+L74</f>
        <v>0</v>
      </c>
      <c r="O74" s="14"/>
      <c r="P74" s="14">
        <f t="shared" ref="P74:P137" si="17">M74+O74</f>
        <v>5</v>
      </c>
      <c r="Q74" s="31">
        <v>1</v>
      </c>
      <c r="R74" s="18">
        <f t="shared" si="14"/>
        <v>5</v>
      </c>
      <c r="S74" s="12">
        <f t="shared" ref="S74:S137" si="18">(C74+D74+E74+F74+G74+H74+I74+J74+K74+L74)/10</f>
        <v>0.1</v>
      </c>
      <c r="T74" s="12">
        <f t="shared" ref="T74:T137" si="19">(C74+D74+E74+F74+G74+K74+L74)/7</f>
        <v>0.14285714285714285</v>
      </c>
      <c r="U74" s="41">
        <f t="shared" ref="U74:U137" si="20">T74*1.3</f>
        <v>0.18571428571428572</v>
      </c>
      <c r="V74" s="41">
        <f t="shared" ref="V74:V137" si="21">(H74+I74+J74)/3</f>
        <v>0</v>
      </c>
      <c r="W74" s="41">
        <f t="shared" ref="W74:W137" si="22">V74*1.3</f>
        <v>0</v>
      </c>
      <c r="X74" s="12">
        <f t="shared" ref="X74:X104" si="23">M74/T74</f>
        <v>35</v>
      </c>
      <c r="Y74" s="112">
        <f t="shared" ref="Y74:Y137" si="24">(U74*3)-P74</f>
        <v>-4.4428571428571431</v>
      </c>
      <c r="Z74" s="46"/>
      <c r="AA74" s="10">
        <v>240</v>
      </c>
      <c r="AB74" s="10">
        <v>20</v>
      </c>
      <c r="AC74" s="11">
        <v>0.01</v>
      </c>
      <c r="AD74" s="106">
        <f t="shared" si="15"/>
        <v>0</v>
      </c>
      <c r="AE74" s="103"/>
    </row>
    <row r="75" spans="1:63" s="1" customFormat="1" ht="25.5" customHeight="1" x14ac:dyDescent="0.2">
      <c r="A75" s="50" t="s">
        <v>86</v>
      </c>
      <c r="B75" s="7" t="s">
        <v>237</v>
      </c>
      <c r="C75" s="16">
        <v>4</v>
      </c>
      <c r="D75" s="16">
        <v>0</v>
      </c>
      <c r="E75" s="16">
        <v>0</v>
      </c>
      <c r="F75" s="16">
        <v>1</v>
      </c>
      <c r="G75" s="16">
        <v>11</v>
      </c>
      <c r="H75" s="16">
        <v>0</v>
      </c>
      <c r="I75" s="16">
        <v>8</v>
      </c>
      <c r="J75" s="16">
        <v>7</v>
      </c>
      <c r="K75" s="16">
        <v>0</v>
      </c>
      <c r="L75" s="16">
        <v>0</v>
      </c>
      <c r="M75" s="20">
        <v>40</v>
      </c>
      <c r="N75" s="14">
        <f t="shared" si="16"/>
        <v>7</v>
      </c>
      <c r="O75" s="14"/>
      <c r="P75" s="14">
        <f t="shared" si="17"/>
        <v>40</v>
      </c>
      <c r="Q75" s="31">
        <v>8</v>
      </c>
      <c r="R75" s="18">
        <f t="shared" si="14"/>
        <v>5</v>
      </c>
      <c r="S75" s="12">
        <f t="shared" si="18"/>
        <v>3.1</v>
      </c>
      <c r="T75" s="12">
        <f t="shared" si="19"/>
        <v>2.2857142857142856</v>
      </c>
      <c r="U75" s="41">
        <f t="shared" si="20"/>
        <v>2.9714285714285715</v>
      </c>
      <c r="V75" s="41">
        <f t="shared" si="21"/>
        <v>5</v>
      </c>
      <c r="W75" s="41">
        <f t="shared" si="22"/>
        <v>6.5</v>
      </c>
      <c r="X75" s="12">
        <f t="shared" si="23"/>
        <v>17.5</v>
      </c>
      <c r="Y75" s="112">
        <f t="shared" si="24"/>
        <v>-31.085714285714285</v>
      </c>
      <c r="Z75" s="46"/>
      <c r="AA75" s="6">
        <v>480</v>
      </c>
      <c r="AB75" s="6">
        <v>60</v>
      </c>
      <c r="AC75" s="9">
        <v>2E-3</v>
      </c>
      <c r="AD75" s="106">
        <f t="shared" si="15"/>
        <v>0</v>
      </c>
      <c r="AE75" s="51">
        <v>0.35</v>
      </c>
    </row>
    <row r="76" spans="1:63" s="1" customFormat="1" ht="24.75" customHeight="1" x14ac:dyDescent="0.2">
      <c r="A76" s="50" t="s">
        <v>87</v>
      </c>
      <c r="B76" s="7" t="s">
        <v>238</v>
      </c>
      <c r="C76" s="16">
        <v>0</v>
      </c>
      <c r="D76" s="16">
        <v>0</v>
      </c>
      <c r="E76" s="16">
        <v>0</v>
      </c>
      <c r="F76" s="16">
        <v>2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20">
        <v>0</v>
      </c>
      <c r="N76" s="14">
        <f t="shared" si="16"/>
        <v>0</v>
      </c>
      <c r="O76" s="14"/>
      <c r="P76" s="14">
        <f t="shared" si="17"/>
        <v>0</v>
      </c>
      <c r="Q76" s="31">
        <v>1</v>
      </c>
      <c r="R76" s="18">
        <f t="shared" si="14"/>
        <v>0</v>
      </c>
      <c r="S76" s="12">
        <f t="shared" si="18"/>
        <v>0.2</v>
      </c>
      <c r="T76" s="12">
        <f t="shared" si="19"/>
        <v>0.2857142857142857</v>
      </c>
      <c r="U76" s="41">
        <f t="shared" si="20"/>
        <v>0.37142857142857144</v>
      </c>
      <c r="V76" s="41">
        <f t="shared" si="21"/>
        <v>0</v>
      </c>
      <c r="W76" s="41">
        <f t="shared" si="22"/>
        <v>0</v>
      </c>
      <c r="X76" s="12">
        <f t="shared" si="23"/>
        <v>0</v>
      </c>
      <c r="Y76" s="112">
        <f t="shared" si="24"/>
        <v>1.1142857142857143</v>
      </c>
      <c r="Z76" s="46"/>
      <c r="AA76" s="6">
        <v>240</v>
      </c>
      <c r="AB76" s="6">
        <v>40</v>
      </c>
      <c r="AC76" s="9">
        <v>4.0000000000000001E-3</v>
      </c>
      <c r="AD76" s="106">
        <f t="shared" si="15"/>
        <v>0</v>
      </c>
      <c r="AE76" s="51">
        <v>0.51</v>
      </c>
    </row>
    <row r="77" spans="1:63" s="1" customFormat="1" ht="26.25" customHeight="1" x14ac:dyDescent="0.2">
      <c r="A77" s="50" t="s">
        <v>88</v>
      </c>
      <c r="B77" s="7" t="s">
        <v>239</v>
      </c>
      <c r="C77" s="16">
        <v>0</v>
      </c>
      <c r="D77" s="16">
        <v>0</v>
      </c>
      <c r="E77" s="16">
        <v>0</v>
      </c>
      <c r="F77" s="16">
        <v>4</v>
      </c>
      <c r="G77" s="16">
        <v>14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20">
        <v>76</v>
      </c>
      <c r="N77" s="14">
        <f t="shared" si="16"/>
        <v>0</v>
      </c>
      <c r="O77" s="14"/>
      <c r="P77" s="14">
        <f t="shared" si="17"/>
        <v>76</v>
      </c>
      <c r="Q77" s="31">
        <v>13</v>
      </c>
      <c r="R77" s="18">
        <f t="shared" si="14"/>
        <v>5.8461538461538458</v>
      </c>
      <c r="S77" s="12">
        <f t="shared" si="18"/>
        <v>1.8</v>
      </c>
      <c r="T77" s="12">
        <f t="shared" si="19"/>
        <v>2.5714285714285716</v>
      </c>
      <c r="U77" s="41">
        <f t="shared" si="20"/>
        <v>3.3428571428571434</v>
      </c>
      <c r="V77" s="41">
        <f t="shared" si="21"/>
        <v>0</v>
      </c>
      <c r="W77" s="41">
        <f t="shared" si="22"/>
        <v>0</v>
      </c>
      <c r="X77" s="12">
        <f t="shared" si="23"/>
        <v>29.555555555555554</v>
      </c>
      <c r="Y77" s="112">
        <f t="shared" si="24"/>
        <v>-65.971428571428575</v>
      </c>
      <c r="Z77" s="46"/>
      <c r="AA77" s="6">
        <v>1440</v>
      </c>
      <c r="AB77" s="6">
        <v>60</v>
      </c>
      <c r="AC77" s="9">
        <v>6.6666666666666664E-4</v>
      </c>
      <c r="AD77" s="106">
        <f t="shared" si="15"/>
        <v>0</v>
      </c>
      <c r="AE77" s="51">
        <v>0.12</v>
      </c>
    </row>
    <row r="78" spans="1:63" s="1" customFormat="1" ht="24" customHeight="1" x14ac:dyDescent="0.2">
      <c r="A78" s="50" t="s">
        <v>89</v>
      </c>
      <c r="B78" s="7" t="s">
        <v>240</v>
      </c>
      <c r="C78" s="16">
        <v>15</v>
      </c>
      <c r="D78" s="16">
        <v>0</v>
      </c>
      <c r="E78" s="16">
        <v>0</v>
      </c>
      <c r="F78" s="16">
        <v>2</v>
      </c>
      <c r="G78" s="16">
        <v>4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20">
        <v>44</v>
      </c>
      <c r="N78" s="14">
        <f t="shared" si="16"/>
        <v>0</v>
      </c>
      <c r="O78" s="14"/>
      <c r="P78" s="14">
        <f t="shared" si="17"/>
        <v>44</v>
      </c>
      <c r="Q78" s="31">
        <v>30.10526315789474</v>
      </c>
      <c r="R78" s="18">
        <f t="shared" si="14"/>
        <v>1.4615384615384615</v>
      </c>
      <c r="S78" s="12">
        <f t="shared" si="18"/>
        <v>2.1</v>
      </c>
      <c r="T78" s="12">
        <f t="shared" si="19"/>
        <v>3</v>
      </c>
      <c r="U78" s="41">
        <f t="shared" si="20"/>
        <v>3.9000000000000004</v>
      </c>
      <c r="V78" s="41">
        <f t="shared" si="21"/>
        <v>0</v>
      </c>
      <c r="W78" s="41">
        <f t="shared" si="22"/>
        <v>0</v>
      </c>
      <c r="X78" s="12">
        <f t="shared" si="23"/>
        <v>14.666666666666666</v>
      </c>
      <c r="Y78" s="112">
        <f t="shared" si="24"/>
        <v>-32.299999999999997</v>
      </c>
      <c r="Z78" s="46"/>
      <c r="AA78" s="6">
        <v>192</v>
      </c>
      <c r="AB78" s="6">
        <v>24</v>
      </c>
      <c r="AC78" s="9">
        <v>4.9999999999999992E-3</v>
      </c>
      <c r="AD78" s="106">
        <f t="shared" si="15"/>
        <v>0</v>
      </c>
      <c r="AE78" s="51">
        <v>0.45</v>
      </c>
    </row>
    <row r="79" spans="1:63" s="1" customFormat="1" ht="24" customHeight="1" x14ac:dyDescent="0.2">
      <c r="A79" s="50" t="s">
        <v>90</v>
      </c>
      <c r="B79" s="7" t="s">
        <v>241</v>
      </c>
      <c r="C79" s="16">
        <v>0</v>
      </c>
      <c r="D79" s="16">
        <v>0</v>
      </c>
      <c r="E79" s="16">
        <v>0</v>
      </c>
      <c r="F79" s="16">
        <v>1</v>
      </c>
      <c r="G79" s="16">
        <v>4</v>
      </c>
      <c r="H79" s="16">
        <v>0</v>
      </c>
      <c r="I79" s="16">
        <v>0</v>
      </c>
      <c r="J79" s="16">
        <v>0</v>
      </c>
      <c r="K79" s="16">
        <v>0</v>
      </c>
      <c r="L79" s="16">
        <v>1</v>
      </c>
      <c r="M79" s="20">
        <v>44</v>
      </c>
      <c r="N79" s="14">
        <f t="shared" si="16"/>
        <v>1</v>
      </c>
      <c r="O79" s="14"/>
      <c r="P79" s="14">
        <f t="shared" si="17"/>
        <v>44</v>
      </c>
      <c r="Q79" s="31">
        <v>1</v>
      </c>
      <c r="R79" s="18">
        <f t="shared" si="14"/>
        <v>44</v>
      </c>
      <c r="S79" s="12">
        <f t="shared" si="18"/>
        <v>0.6</v>
      </c>
      <c r="T79" s="12">
        <f t="shared" si="19"/>
        <v>0.8571428571428571</v>
      </c>
      <c r="U79" s="41">
        <f t="shared" si="20"/>
        <v>1.1142857142857143</v>
      </c>
      <c r="V79" s="41">
        <f t="shared" si="21"/>
        <v>0</v>
      </c>
      <c r="W79" s="41">
        <f t="shared" si="22"/>
        <v>0</v>
      </c>
      <c r="X79" s="12">
        <f t="shared" si="23"/>
        <v>51.333333333333336</v>
      </c>
      <c r="Y79" s="112">
        <f>(U79*3)-P79</f>
        <v>-40.657142857142858</v>
      </c>
      <c r="Z79" s="46"/>
      <c r="AA79" s="6">
        <v>192</v>
      </c>
      <c r="AB79" s="6">
        <v>24</v>
      </c>
      <c r="AC79" s="9">
        <v>4.9999999999999992E-3</v>
      </c>
      <c r="AD79" s="106">
        <f t="shared" si="15"/>
        <v>0</v>
      </c>
      <c r="AE79" s="51">
        <v>0.54</v>
      </c>
    </row>
    <row r="80" spans="1:63" s="1" customFormat="1" ht="26.25" customHeight="1" x14ac:dyDescent="0.2">
      <c r="A80" s="50" t="s">
        <v>91</v>
      </c>
      <c r="B80" s="7" t="s">
        <v>242</v>
      </c>
      <c r="C80" s="16">
        <v>11</v>
      </c>
      <c r="D80" s="16">
        <v>23</v>
      </c>
      <c r="E80" s="16">
        <v>27</v>
      </c>
      <c r="F80" s="16">
        <v>2</v>
      </c>
      <c r="G80" s="16">
        <v>81</v>
      </c>
      <c r="H80" s="16">
        <v>15</v>
      </c>
      <c r="I80" s="16">
        <v>29</v>
      </c>
      <c r="J80" s="16">
        <v>89</v>
      </c>
      <c r="K80" s="16">
        <v>38</v>
      </c>
      <c r="L80" s="16">
        <v>6</v>
      </c>
      <c r="M80" s="20">
        <v>318</v>
      </c>
      <c r="N80" s="14">
        <f>J80+K80+L80</f>
        <v>133</v>
      </c>
      <c r="O80" s="14"/>
      <c r="P80" s="14">
        <f t="shared" si="17"/>
        <v>318</v>
      </c>
      <c r="Q80" s="31">
        <v>88</v>
      </c>
      <c r="R80" s="18">
        <f t="shared" si="14"/>
        <v>3.6136363636363638</v>
      </c>
      <c r="S80" s="12">
        <f>(C80+D80+E80+F80+G80+H80+I80+J80+K80+L80)/10</f>
        <v>32.1</v>
      </c>
      <c r="T80" s="12">
        <f t="shared" si="19"/>
        <v>26.857142857142858</v>
      </c>
      <c r="U80" s="41">
        <f t="shared" si="20"/>
        <v>34.914285714285718</v>
      </c>
      <c r="V80" s="41">
        <f t="shared" si="21"/>
        <v>44.333333333333336</v>
      </c>
      <c r="W80" s="41">
        <f t="shared" si="22"/>
        <v>57.63333333333334</v>
      </c>
      <c r="X80" s="12">
        <f t="shared" si="23"/>
        <v>11.840425531914894</v>
      </c>
      <c r="Y80" s="112">
        <f t="shared" si="24"/>
        <v>-213.25714285714284</v>
      </c>
      <c r="Z80" s="46"/>
      <c r="AA80" s="6">
        <v>176</v>
      </c>
      <c r="AB80" s="6">
        <v>22</v>
      </c>
      <c r="AC80" s="9">
        <v>5.4545454545454541E-3</v>
      </c>
      <c r="AD80" s="106">
        <f t="shared" si="15"/>
        <v>0</v>
      </c>
      <c r="AE80" s="51">
        <v>0.52</v>
      </c>
    </row>
    <row r="81" spans="1:31" s="1" customFormat="1" ht="27" customHeight="1" x14ac:dyDescent="0.2">
      <c r="A81" s="50" t="s">
        <v>92</v>
      </c>
      <c r="B81" s="7" t="s">
        <v>243</v>
      </c>
      <c r="C81" s="16">
        <v>0</v>
      </c>
      <c r="D81" s="16">
        <v>30</v>
      </c>
      <c r="E81" s="16">
        <v>23</v>
      </c>
      <c r="F81" s="16">
        <v>1</v>
      </c>
      <c r="G81" s="16">
        <v>49</v>
      </c>
      <c r="H81" s="16">
        <v>4</v>
      </c>
      <c r="I81" s="16">
        <v>6</v>
      </c>
      <c r="J81" s="16">
        <v>0</v>
      </c>
      <c r="K81" s="16">
        <v>29</v>
      </c>
      <c r="L81" s="16">
        <v>0</v>
      </c>
      <c r="M81" s="20">
        <v>136</v>
      </c>
      <c r="N81" s="14">
        <f t="shared" si="16"/>
        <v>29</v>
      </c>
      <c r="O81" s="14"/>
      <c r="P81" s="14">
        <f t="shared" si="17"/>
        <v>136</v>
      </c>
      <c r="Q81" s="31">
        <v>28</v>
      </c>
      <c r="R81" s="18">
        <f t="shared" si="14"/>
        <v>4.8571428571428568</v>
      </c>
      <c r="S81" s="12">
        <f t="shared" si="18"/>
        <v>14.2</v>
      </c>
      <c r="T81" s="12">
        <f t="shared" si="19"/>
        <v>18.857142857142858</v>
      </c>
      <c r="U81" s="41">
        <f t="shared" si="20"/>
        <v>24.514285714285716</v>
      </c>
      <c r="V81" s="41">
        <f t="shared" si="21"/>
        <v>3.3333333333333335</v>
      </c>
      <c r="W81" s="41">
        <f t="shared" si="22"/>
        <v>4.3333333333333339</v>
      </c>
      <c r="X81" s="12">
        <f t="shared" si="23"/>
        <v>7.2121212121212119</v>
      </c>
      <c r="Y81" s="112">
        <f t="shared" si="24"/>
        <v>-62.457142857142856</v>
      </c>
      <c r="Z81" s="46"/>
      <c r="AA81" s="6">
        <v>528</v>
      </c>
      <c r="AB81" s="6">
        <v>22</v>
      </c>
      <c r="AC81" s="9">
        <v>1.8181818181818182E-3</v>
      </c>
      <c r="AD81" s="106">
        <f t="shared" si="15"/>
        <v>0</v>
      </c>
      <c r="AE81" s="51">
        <v>0.2</v>
      </c>
    </row>
    <row r="82" spans="1:31" s="1" customFormat="1" ht="28.5" customHeight="1" x14ac:dyDescent="0.2">
      <c r="A82" s="50" t="s">
        <v>93</v>
      </c>
      <c r="B82" s="7" t="s">
        <v>244</v>
      </c>
      <c r="C82" s="16">
        <v>0</v>
      </c>
      <c r="D82" s="16">
        <v>0</v>
      </c>
      <c r="E82" s="16">
        <v>5</v>
      </c>
      <c r="F82" s="16">
        <v>0</v>
      </c>
      <c r="G82" s="16">
        <v>6</v>
      </c>
      <c r="H82" s="16">
        <v>0</v>
      </c>
      <c r="I82" s="16">
        <v>5</v>
      </c>
      <c r="J82" s="16">
        <v>20</v>
      </c>
      <c r="K82" s="16">
        <v>26</v>
      </c>
      <c r="L82" s="16">
        <v>0</v>
      </c>
      <c r="M82" s="20">
        <v>27</v>
      </c>
      <c r="N82" s="14">
        <f t="shared" si="16"/>
        <v>46</v>
      </c>
      <c r="O82" s="14"/>
      <c r="P82" s="14">
        <f t="shared" si="17"/>
        <v>27</v>
      </c>
      <c r="Q82" s="31">
        <v>30</v>
      </c>
      <c r="R82" s="18">
        <f t="shared" si="14"/>
        <v>0.9</v>
      </c>
      <c r="S82" s="12">
        <f t="shared" si="18"/>
        <v>6.2</v>
      </c>
      <c r="T82" s="12">
        <f t="shared" si="19"/>
        <v>5.2857142857142856</v>
      </c>
      <c r="U82" s="41">
        <f t="shared" si="20"/>
        <v>6.8714285714285719</v>
      </c>
      <c r="V82" s="41">
        <f t="shared" si="21"/>
        <v>8.3333333333333339</v>
      </c>
      <c r="W82" s="41">
        <f t="shared" si="22"/>
        <v>10.833333333333334</v>
      </c>
      <c r="X82" s="12">
        <f t="shared" si="23"/>
        <v>5.1081081081081079</v>
      </c>
      <c r="Y82" s="112">
        <f t="shared" si="24"/>
        <v>-6.3857142857142861</v>
      </c>
      <c r="Z82" s="46"/>
      <c r="AA82" s="6">
        <v>144</v>
      </c>
      <c r="AB82" s="6">
        <v>18</v>
      </c>
      <c r="AC82" s="9">
        <v>6.6666666666666662E-3</v>
      </c>
      <c r="AD82" s="106">
        <f t="shared" si="15"/>
        <v>0</v>
      </c>
      <c r="AE82" s="51">
        <v>0.72</v>
      </c>
    </row>
    <row r="83" spans="1:31" s="1" customFormat="1" ht="25.5" customHeight="1" x14ac:dyDescent="0.2">
      <c r="A83" s="50" t="s">
        <v>94</v>
      </c>
      <c r="B83" s="7" t="s">
        <v>245</v>
      </c>
      <c r="C83" s="16">
        <v>0</v>
      </c>
      <c r="D83" s="16">
        <v>0</v>
      </c>
      <c r="E83" s="16">
        <v>8</v>
      </c>
      <c r="F83" s="16">
        <v>0</v>
      </c>
      <c r="G83" s="16">
        <v>14</v>
      </c>
      <c r="H83" s="16">
        <v>0</v>
      </c>
      <c r="I83" s="16">
        <v>3</v>
      </c>
      <c r="J83" s="16">
        <v>1</v>
      </c>
      <c r="K83" s="16">
        <v>13</v>
      </c>
      <c r="L83" s="16">
        <v>0</v>
      </c>
      <c r="M83" s="20">
        <v>66</v>
      </c>
      <c r="N83" s="14">
        <f t="shared" si="16"/>
        <v>14</v>
      </c>
      <c r="O83" s="14"/>
      <c r="P83" s="14">
        <f t="shared" si="17"/>
        <v>66</v>
      </c>
      <c r="Q83" s="31">
        <v>10</v>
      </c>
      <c r="R83" s="18">
        <f t="shared" si="14"/>
        <v>6.6</v>
      </c>
      <c r="S83" s="12">
        <f t="shared" si="18"/>
        <v>3.9</v>
      </c>
      <c r="T83" s="12">
        <f t="shared" si="19"/>
        <v>5</v>
      </c>
      <c r="U83" s="41">
        <f t="shared" si="20"/>
        <v>6.5</v>
      </c>
      <c r="V83" s="41">
        <f t="shared" si="21"/>
        <v>1.3333333333333333</v>
      </c>
      <c r="W83" s="41">
        <f t="shared" si="22"/>
        <v>1.7333333333333334</v>
      </c>
      <c r="X83" s="12">
        <f t="shared" si="23"/>
        <v>13.2</v>
      </c>
      <c r="Y83" s="112">
        <f t="shared" si="24"/>
        <v>-46.5</v>
      </c>
      <c r="Z83" s="46"/>
      <c r="AA83" s="6">
        <v>480</v>
      </c>
      <c r="AB83" s="6">
        <v>20</v>
      </c>
      <c r="AC83" s="9">
        <v>2E-3</v>
      </c>
      <c r="AD83" s="106">
        <f t="shared" si="15"/>
        <v>0</v>
      </c>
      <c r="AE83" s="51">
        <v>0.22</v>
      </c>
    </row>
    <row r="84" spans="1:31" s="1" customFormat="1" ht="21.95" customHeight="1" x14ac:dyDescent="0.2">
      <c r="A84" s="50" t="s">
        <v>95</v>
      </c>
      <c r="B84" s="7" t="s">
        <v>246</v>
      </c>
      <c r="C84" s="16">
        <v>0</v>
      </c>
      <c r="D84" s="16">
        <v>0</v>
      </c>
      <c r="E84" s="16">
        <v>0</v>
      </c>
      <c r="F84" s="16">
        <v>1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20">
        <v>0</v>
      </c>
      <c r="N84" s="14">
        <f t="shared" si="16"/>
        <v>0</v>
      </c>
      <c r="O84" s="14"/>
      <c r="P84" s="14">
        <f t="shared" si="17"/>
        <v>0</v>
      </c>
      <c r="Q84" s="31">
        <v>1</v>
      </c>
      <c r="R84" s="18">
        <f t="shared" si="14"/>
        <v>0</v>
      </c>
      <c r="S84" s="12">
        <f t="shared" si="18"/>
        <v>0.1</v>
      </c>
      <c r="T84" s="12">
        <f t="shared" si="19"/>
        <v>0.14285714285714285</v>
      </c>
      <c r="U84" s="41">
        <f t="shared" si="20"/>
        <v>0.18571428571428572</v>
      </c>
      <c r="V84" s="41">
        <f t="shared" si="21"/>
        <v>0</v>
      </c>
      <c r="W84" s="41">
        <f t="shared" si="22"/>
        <v>0</v>
      </c>
      <c r="X84" s="12">
        <f t="shared" si="23"/>
        <v>0</v>
      </c>
      <c r="Y84" s="112">
        <f t="shared" si="24"/>
        <v>0.55714285714285716</v>
      </c>
      <c r="Z84" s="46"/>
      <c r="AA84" s="6">
        <v>112</v>
      </c>
      <c r="AB84" s="6">
        <v>0</v>
      </c>
      <c r="AC84" s="9">
        <v>8.5714285714285701E-3</v>
      </c>
      <c r="AD84" s="106">
        <f t="shared" si="15"/>
        <v>0</v>
      </c>
      <c r="AE84" s="51">
        <v>1.43</v>
      </c>
    </row>
    <row r="85" spans="1:31" s="1" customFormat="1" ht="23.25" customHeight="1" x14ac:dyDescent="0.2">
      <c r="A85" s="50" t="s">
        <v>96</v>
      </c>
      <c r="B85" s="7" t="s">
        <v>247</v>
      </c>
      <c r="C85" s="16">
        <v>11</v>
      </c>
      <c r="D85" s="16">
        <v>2</v>
      </c>
      <c r="E85" s="16">
        <v>5</v>
      </c>
      <c r="F85" s="16">
        <v>3</v>
      </c>
      <c r="G85" s="16">
        <v>13</v>
      </c>
      <c r="H85" s="16">
        <v>7</v>
      </c>
      <c r="I85" s="16">
        <v>9</v>
      </c>
      <c r="J85" s="16">
        <v>5</v>
      </c>
      <c r="K85" s="16">
        <v>7</v>
      </c>
      <c r="L85" s="16">
        <v>1</v>
      </c>
      <c r="M85" s="20">
        <v>32</v>
      </c>
      <c r="N85" s="14">
        <f t="shared" si="16"/>
        <v>13</v>
      </c>
      <c r="O85" s="14">
        <v>18</v>
      </c>
      <c r="P85" s="14">
        <f t="shared" si="17"/>
        <v>50</v>
      </c>
      <c r="Q85" s="31">
        <v>10.317460317460318</v>
      </c>
      <c r="R85" s="18">
        <f t="shared" si="14"/>
        <v>4.8461538461538458</v>
      </c>
      <c r="S85" s="12">
        <f t="shared" si="18"/>
        <v>6.3</v>
      </c>
      <c r="T85" s="12">
        <f t="shared" si="19"/>
        <v>6</v>
      </c>
      <c r="U85" s="41">
        <f t="shared" si="20"/>
        <v>7.8000000000000007</v>
      </c>
      <c r="V85" s="41">
        <f t="shared" si="21"/>
        <v>7</v>
      </c>
      <c r="W85" s="41">
        <f t="shared" si="22"/>
        <v>9.1</v>
      </c>
      <c r="X85" s="12">
        <f t="shared" si="23"/>
        <v>5.333333333333333</v>
      </c>
      <c r="Y85" s="112">
        <f t="shared" si="24"/>
        <v>-26.599999999999998</v>
      </c>
      <c r="Z85" s="46"/>
      <c r="AA85" s="6">
        <v>144</v>
      </c>
      <c r="AB85" s="6">
        <v>18</v>
      </c>
      <c r="AC85" s="9">
        <v>6.6666666666666662E-3</v>
      </c>
      <c r="AD85" s="106">
        <f t="shared" si="15"/>
        <v>0</v>
      </c>
      <c r="AE85" s="51">
        <v>0.85</v>
      </c>
    </row>
    <row r="86" spans="1:31" s="1" customFormat="1" ht="21.95" customHeight="1" x14ac:dyDescent="0.2">
      <c r="A86" s="50" t="s">
        <v>97</v>
      </c>
      <c r="B86" s="7" t="s">
        <v>248</v>
      </c>
      <c r="C86" s="16">
        <v>0</v>
      </c>
      <c r="D86" s="16">
        <v>0</v>
      </c>
      <c r="E86" s="16">
        <v>2</v>
      </c>
      <c r="F86" s="16">
        <v>0</v>
      </c>
      <c r="G86" s="16">
        <v>1</v>
      </c>
      <c r="H86" s="16">
        <v>1</v>
      </c>
      <c r="I86" s="16">
        <v>0</v>
      </c>
      <c r="J86" s="16">
        <v>0</v>
      </c>
      <c r="K86" s="16">
        <v>0</v>
      </c>
      <c r="L86" s="16">
        <v>0</v>
      </c>
      <c r="M86" s="20">
        <v>12</v>
      </c>
      <c r="N86" s="14">
        <f t="shared" si="16"/>
        <v>0</v>
      </c>
      <c r="O86" s="14"/>
      <c r="P86" s="14">
        <f t="shared" si="17"/>
        <v>12</v>
      </c>
      <c r="Q86" s="31">
        <v>39</v>
      </c>
      <c r="R86" s="18">
        <f t="shared" si="14"/>
        <v>0.30769230769230771</v>
      </c>
      <c r="S86" s="12">
        <f t="shared" si="18"/>
        <v>0.4</v>
      </c>
      <c r="T86" s="12">
        <f t="shared" si="19"/>
        <v>0.42857142857142855</v>
      </c>
      <c r="U86" s="41">
        <f t="shared" si="20"/>
        <v>0.55714285714285716</v>
      </c>
      <c r="V86" s="41">
        <f t="shared" si="21"/>
        <v>0.33333333333333331</v>
      </c>
      <c r="W86" s="41">
        <f t="shared" si="22"/>
        <v>0.43333333333333335</v>
      </c>
      <c r="X86" s="12">
        <f t="shared" si="23"/>
        <v>28</v>
      </c>
      <c r="Y86" s="112">
        <f t="shared" si="24"/>
        <v>-10.328571428571429</v>
      </c>
      <c r="Z86" s="46"/>
      <c r="AA86" s="6">
        <v>64</v>
      </c>
      <c r="AB86" s="6">
        <v>8</v>
      </c>
      <c r="AC86" s="9">
        <v>1.4999999999999999E-2</v>
      </c>
      <c r="AD86" s="106">
        <f t="shared" si="15"/>
        <v>0</v>
      </c>
      <c r="AE86" s="51">
        <v>1.1399999999999999</v>
      </c>
    </row>
    <row r="87" spans="1:31" s="1" customFormat="1" ht="22.5" customHeight="1" x14ac:dyDescent="0.2">
      <c r="A87" s="50" t="s">
        <v>98</v>
      </c>
      <c r="B87" s="7" t="s">
        <v>249</v>
      </c>
      <c r="C87" s="16">
        <v>0</v>
      </c>
      <c r="D87" s="16">
        <v>0</v>
      </c>
      <c r="E87" s="16">
        <v>6</v>
      </c>
      <c r="F87" s="16">
        <v>0</v>
      </c>
      <c r="G87" s="16">
        <v>0</v>
      </c>
      <c r="H87" s="16">
        <v>5</v>
      </c>
      <c r="I87" s="16">
        <v>5</v>
      </c>
      <c r="J87" s="16">
        <v>0</v>
      </c>
      <c r="K87" s="16">
        <v>0</v>
      </c>
      <c r="L87" s="16">
        <v>0</v>
      </c>
      <c r="M87" s="20">
        <v>25</v>
      </c>
      <c r="N87" s="14">
        <f t="shared" si="16"/>
        <v>0</v>
      </c>
      <c r="O87" s="14"/>
      <c r="P87" s="14">
        <f t="shared" si="17"/>
        <v>25</v>
      </c>
      <c r="Q87" s="31">
        <v>5</v>
      </c>
      <c r="R87" s="18">
        <f t="shared" si="14"/>
        <v>5</v>
      </c>
      <c r="S87" s="12">
        <f t="shared" si="18"/>
        <v>1.6</v>
      </c>
      <c r="T87" s="12">
        <f t="shared" si="19"/>
        <v>0.8571428571428571</v>
      </c>
      <c r="U87" s="41">
        <f t="shared" si="20"/>
        <v>1.1142857142857143</v>
      </c>
      <c r="V87" s="41">
        <f t="shared" si="21"/>
        <v>3.3333333333333335</v>
      </c>
      <c r="W87" s="41">
        <f t="shared" si="22"/>
        <v>4.3333333333333339</v>
      </c>
      <c r="X87" s="12">
        <f t="shared" si="23"/>
        <v>29.166666666666668</v>
      </c>
      <c r="Y87" s="112">
        <f t="shared" si="24"/>
        <v>-21.657142857142858</v>
      </c>
      <c r="Z87" s="46"/>
      <c r="AA87" s="6">
        <v>288</v>
      </c>
      <c r="AB87" s="6">
        <v>36</v>
      </c>
      <c r="AC87" s="9">
        <v>3.3333333333333331E-3</v>
      </c>
      <c r="AD87" s="106">
        <f t="shared" si="15"/>
        <v>0</v>
      </c>
      <c r="AE87" s="51">
        <v>0.49</v>
      </c>
    </row>
    <row r="88" spans="1:31" s="1" customFormat="1" ht="21.95" customHeight="1" x14ac:dyDescent="0.2">
      <c r="A88" s="50" t="s">
        <v>99</v>
      </c>
      <c r="B88" s="7" t="s">
        <v>250</v>
      </c>
      <c r="C88" s="16">
        <v>0</v>
      </c>
      <c r="D88" s="16">
        <v>0</v>
      </c>
      <c r="E88" s="16">
        <v>0</v>
      </c>
      <c r="F88" s="16">
        <v>1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20">
        <v>30</v>
      </c>
      <c r="N88" s="14">
        <f t="shared" si="16"/>
        <v>0</v>
      </c>
      <c r="O88" s="14"/>
      <c r="P88" s="14">
        <f t="shared" si="17"/>
        <v>30</v>
      </c>
      <c r="Q88" s="31">
        <v>5</v>
      </c>
      <c r="R88" s="18">
        <f t="shared" si="14"/>
        <v>6</v>
      </c>
      <c r="S88" s="12">
        <f t="shared" si="18"/>
        <v>0.1</v>
      </c>
      <c r="T88" s="12">
        <f t="shared" si="19"/>
        <v>0.14285714285714285</v>
      </c>
      <c r="U88" s="41">
        <f t="shared" si="20"/>
        <v>0.18571428571428572</v>
      </c>
      <c r="V88" s="41">
        <f t="shared" si="21"/>
        <v>0</v>
      </c>
      <c r="W88" s="41">
        <f t="shared" si="22"/>
        <v>0</v>
      </c>
      <c r="X88" s="12">
        <f t="shared" si="23"/>
        <v>210</v>
      </c>
      <c r="Y88" s="112">
        <f t="shared" si="24"/>
        <v>-29.442857142857143</v>
      </c>
      <c r="Z88" s="46"/>
      <c r="AA88" s="6">
        <v>224</v>
      </c>
      <c r="AB88" s="6">
        <v>28</v>
      </c>
      <c r="AC88" s="9">
        <v>4.2857142857142851E-3</v>
      </c>
      <c r="AD88" s="106">
        <f t="shared" si="15"/>
        <v>0</v>
      </c>
      <c r="AE88" s="51">
        <v>0.41</v>
      </c>
    </row>
    <row r="89" spans="1:31" s="1" customFormat="1" ht="23.25" customHeight="1" x14ac:dyDescent="0.2">
      <c r="A89" s="50" t="s">
        <v>100</v>
      </c>
      <c r="B89" s="7" t="s">
        <v>251</v>
      </c>
      <c r="C89" s="16">
        <v>0</v>
      </c>
      <c r="D89" s="16">
        <v>12</v>
      </c>
      <c r="E89" s="16">
        <v>12</v>
      </c>
      <c r="F89" s="16">
        <v>15</v>
      </c>
      <c r="G89" s="16">
        <v>4</v>
      </c>
      <c r="H89" s="16">
        <v>17</v>
      </c>
      <c r="I89" s="16">
        <v>10</v>
      </c>
      <c r="J89" s="16">
        <v>1</v>
      </c>
      <c r="K89" s="16">
        <v>47</v>
      </c>
      <c r="L89" s="16">
        <v>13</v>
      </c>
      <c r="M89" s="20">
        <v>38</v>
      </c>
      <c r="N89" s="14">
        <f t="shared" si="16"/>
        <v>61</v>
      </c>
      <c r="O89" s="14">
        <v>100</v>
      </c>
      <c r="P89" s="14">
        <f t="shared" si="17"/>
        <v>138</v>
      </c>
      <c r="Q89" s="31">
        <v>18</v>
      </c>
      <c r="R89" s="18">
        <f t="shared" si="14"/>
        <v>7.666666666666667</v>
      </c>
      <c r="S89" s="12">
        <f t="shared" si="18"/>
        <v>13.1</v>
      </c>
      <c r="T89" s="12">
        <f t="shared" si="19"/>
        <v>14.714285714285714</v>
      </c>
      <c r="U89" s="41">
        <f t="shared" si="20"/>
        <v>19.12857142857143</v>
      </c>
      <c r="V89" s="41">
        <f t="shared" si="21"/>
        <v>9.3333333333333339</v>
      </c>
      <c r="W89" s="41">
        <f t="shared" si="22"/>
        <v>12.133333333333335</v>
      </c>
      <c r="X89" s="12">
        <f t="shared" si="23"/>
        <v>2.5825242718446604</v>
      </c>
      <c r="Y89" s="112">
        <f t="shared" si="24"/>
        <v>-80.614285714285714</v>
      </c>
      <c r="Z89" s="46"/>
      <c r="AA89" s="6">
        <v>2560</v>
      </c>
      <c r="AB89" s="6">
        <v>20</v>
      </c>
      <c r="AC89" s="9">
        <v>3.7500000000000001E-4</v>
      </c>
      <c r="AD89" s="106">
        <f t="shared" si="15"/>
        <v>0</v>
      </c>
      <c r="AE89" s="51">
        <v>0</v>
      </c>
    </row>
    <row r="90" spans="1:31" s="1" customFormat="1" ht="21" customHeight="1" x14ac:dyDescent="0.2">
      <c r="A90" s="50" t="s">
        <v>101</v>
      </c>
      <c r="B90" s="7" t="s">
        <v>252</v>
      </c>
      <c r="C90" s="16">
        <v>7</v>
      </c>
      <c r="D90" s="16">
        <v>0</v>
      </c>
      <c r="E90" s="16">
        <v>4</v>
      </c>
      <c r="F90" s="16">
        <v>0</v>
      </c>
      <c r="G90" s="16">
        <v>11</v>
      </c>
      <c r="H90" s="16">
        <v>0</v>
      </c>
      <c r="I90" s="16">
        <v>0</v>
      </c>
      <c r="J90" s="16">
        <v>4</v>
      </c>
      <c r="K90" s="16">
        <v>3</v>
      </c>
      <c r="L90" s="16">
        <v>0</v>
      </c>
      <c r="M90" s="20">
        <v>37</v>
      </c>
      <c r="N90" s="14">
        <f t="shared" si="16"/>
        <v>7</v>
      </c>
      <c r="O90" s="14"/>
      <c r="P90" s="14">
        <f t="shared" si="17"/>
        <v>37</v>
      </c>
      <c r="Q90" s="31">
        <v>4</v>
      </c>
      <c r="R90" s="18">
        <f t="shared" si="14"/>
        <v>9.25</v>
      </c>
      <c r="S90" s="12">
        <f t="shared" si="18"/>
        <v>2.9</v>
      </c>
      <c r="T90" s="12">
        <f t="shared" si="19"/>
        <v>3.5714285714285716</v>
      </c>
      <c r="U90" s="41">
        <f t="shared" si="20"/>
        <v>4.6428571428571432</v>
      </c>
      <c r="V90" s="41">
        <f t="shared" si="21"/>
        <v>1.3333333333333333</v>
      </c>
      <c r="W90" s="41">
        <f t="shared" si="22"/>
        <v>1.7333333333333334</v>
      </c>
      <c r="X90" s="12">
        <f t="shared" si="23"/>
        <v>10.36</v>
      </c>
      <c r="Y90" s="112">
        <f t="shared" si="24"/>
        <v>-23.071428571428569</v>
      </c>
      <c r="Z90" s="46"/>
      <c r="AA90" s="6">
        <v>80</v>
      </c>
      <c r="AB90" s="6">
        <v>10</v>
      </c>
      <c r="AC90" s="9">
        <v>1.2E-2</v>
      </c>
      <c r="AD90" s="106">
        <f t="shared" si="15"/>
        <v>0</v>
      </c>
      <c r="AE90" s="51">
        <v>1.58</v>
      </c>
    </row>
    <row r="91" spans="1:31" s="1" customFormat="1" ht="24" customHeight="1" x14ac:dyDescent="0.2">
      <c r="A91" s="50" t="s">
        <v>102</v>
      </c>
      <c r="B91" s="7" t="s">
        <v>253</v>
      </c>
      <c r="C91" s="16">
        <v>0</v>
      </c>
      <c r="D91" s="16">
        <v>0</v>
      </c>
      <c r="E91" s="16">
        <v>0</v>
      </c>
      <c r="F91" s="16">
        <v>1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20">
        <v>0</v>
      </c>
      <c r="N91" s="14">
        <f t="shared" si="16"/>
        <v>0</v>
      </c>
      <c r="O91" s="14"/>
      <c r="P91" s="14">
        <f t="shared" si="17"/>
        <v>0</v>
      </c>
      <c r="Q91" s="31">
        <v>0</v>
      </c>
      <c r="R91" s="18">
        <v>0</v>
      </c>
      <c r="S91" s="12">
        <f t="shared" si="18"/>
        <v>0.1</v>
      </c>
      <c r="T91" s="12">
        <f t="shared" si="19"/>
        <v>0.14285714285714285</v>
      </c>
      <c r="U91" s="41">
        <f t="shared" si="20"/>
        <v>0.18571428571428572</v>
      </c>
      <c r="V91" s="41">
        <f t="shared" si="21"/>
        <v>0</v>
      </c>
      <c r="W91" s="41">
        <f t="shared" si="22"/>
        <v>0</v>
      </c>
      <c r="X91" s="12">
        <f t="shared" si="23"/>
        <v>0</v>
      </c>
      <c r="Y91" s="112">
        <f t="shared" si="24"/>
        <v>0.55714285714285716</v>
      </c>
      <c r="Z91" s="46"/>
      <c r="AA91" s="6">
        <v>40</v>
      </c>
      <c r="AB91" s="6">
        <v>0</v>
      </c>
      <c r="AC91" s="9">
        <v>2.4E-2</v>
      </c>
      <c r="AD91" s="106">
        <f t="shared" si="15"/>
        <v>0</v>
      </c>
      <c r="AE91" s="51">
        <v>3.65</v>
      </c>
    </row>
    <row r="92" spans="1:31" s="1" customFormat="1" ht="21.95" customHeight="1" x14ac:dyDescent="0.2">
      <c r="A92" s="50" t="s">
        <v>103</v>
      </c>
      <c r="B92" s="7" t="s">
        <v>254</v>
      </c>
      <c r="C92" s="16">
        <v>0</v>
      </c>
      <c r="D92" s="16">
        <v>0</v>
      </c>
      <c r="E92" s="16">
        <v>0</v>
      </c>
      <c r="F92" s="16">
        <v>2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20">
        <v>0</v>
      </c>
      <c r="N92" s="14">
        <f t="shared" si="16"/>
        <v>0</v>
      </c>
      <c r="O92" s="14"/>
      <c r="P92" s="14">
        <f t="shared" si="17"/>
        <v>0</v>
      </c>
      <c r="Q92" s="31">
        <v>0</v>
      </c>
      <c r="R92" s="18">
        <v>0</v>
      </c>
      <c r="S92" s="12">
        <f t="shared" si="18"/>
        <v>0.2</v>
      </c>
      <c r="T92" s="12">
        <f t="shared" si="19"/>
        <v>0.2857142857142857</v>
      </c>
      <c r="U92" s="41">
        <f t="shared" si="20"/>
        <v>0.37142857142857144</v>
      </c>
      <c r="V92" s="41">
        <f t="shared" si="21"/>
        <v>0</v>
      </c>
      <c r="W92" s="41">
        <f t="shared" si="22"/>
        <v>0</v>
      </c>
      <c r="X92" s="12">
        <f t="shared" si="23"/>
        <v>0</v>
      </c>
      <c r="Y92" s="112">
        <f t="shared" si="24"/>
        <v>1.1142857142857143</v>
      </c>
      <c r="Z92" s="46"/>
      <c r="AA92" s="6">
        <v>160</v>
      </c>
      <c r="AB92" s="6">
        <v>20</v>
      </c>
      <c r="AC92" s="9">
        <v>6.0000000000000001E-3</v>
      </c>
      <c r="AD92" s="106">
        <f t="shared" si="15"/>
        <v>0</v>
      </c>
      <c r="AE92" s="51">
        <v>0.97</v>
      </c>
    </row>
    <row r="93" spans="1:31" s="1" customFormat="1" ht="21.95" customHeight="1" x14ac:dyDescent="0.2">
      <c r="A93" s="50" t="s">
        <v>104</v>
      </c>
      <c r="B93" s="7" t="s">
        <v>255</v>
      </c>
      <c r="C93" s="16">
        <v>0</v>
      </c>
      <c r="D93" s="16">
        <v>7</v>
      </c>
      <c r="E93" s="16">
        <v>7</v>
      </c>
      <c r="F93" s="16">
        <v>0</v>
      </c>
      <c r="G93" s="16">
        <v>12</v>
      </c>
      <c r="H93" s="16">
        <v>0</v>
      </c>
      <c r="I93" s="16">
        <v>2</v>
      </c>
      <c r="J93" s="16">
        <v>0</v>
      </c>
      <c r="K93" s="16">
        <v>0</v>
      </c>
      <c r="L93" s="16">
        <v>0</v>
      </c>
      <c r="M93" s="20">
        <v>52</v>
      </c>
      <c r="N93" s="14">
        <f t="shared" si="16"/>
        <v>0</v>
      </c>
      <c r="O93" s="14"/>
      <c r="P93" s="14">
        <f t="shared" si="17"/>
        <v>52</v>
      </c>
      <c r="Q93" s="31">
        <v>15.720930232558141</v>
      </c>
      <c r="R93" s="18">
        <f>P93/Q93</f>
        <v>3.3076923076923075</v>
      </c>
      <c r="S93" s="12">
        <f t="shared" si="18"/>
        <v>2.8</v>
      </c>
      <c r="T93" s="12">
        <f t="shared" si="19"/>
        <v>3.7142857142857144</v>
      </c>
      <c r="U93" s="41">
        <f t="shared" si="20"/>
        <v>4.8285714285714292</v>
      </c>
      <c r="V93" s="41">
        <f t="shared" si="21"/>
        <v>0.66666666666666663</v>
      </c>
      <c r="W93" s="41">
        <f t="shared" si="22"/>
        <v>0.8666666666666667</v>
      </c>
      <c r="X93" s="12">
        <f t="shared" si="23"/>
        <v>14</v>
      </c>
      <c r="Y93" s="112">
        <f t="shared" si="24"/>
        <v>-37.514285714285712</v>
      </c>
      <c r="Z93" s="46"/>
      <c r="AA93" s="6">
        <v>416</v>
      </c>
      <c r="AB93" s="6">
        <v>52</v>
      </c>
      <c r="AC93" s="9">
        <v>2.3076923076923079E-3</v>
      </c>
      <c r="AD93" s="106">
        <f t="shared" si="15"/>
        <v>0</v>
      </c>
      <c r="AE93" s="51">
        <v>0.31</v>
      </c>
    </row>
    <row r="94" spans="1:31" s="1" customFormat="1" ht="21.95" customHeight="1" x14ac:dyDescent="0.2">
      <c r="A94" s="50" t="s">
        <v>105</v>
      </c>
      <c r="B94" s="7" t="s">
        <v>256</v>
      </c>
      <c r="C94" s="16">
        <v>1</v>
      </c>
      <c r="D94" s="16">
        <v>0</v>
      </c>
      <c r="E94" s="16">
        <v>10</v>
      </c>
      <c r="F94" s="16">
        <v>0</v>
      </c>
      <c r="G94" s="16">
        <v>19</v>
      </c>
      <c r="H94" s="16">
        <v>5</v>
      </c>
      <c r="I94" s="16">
        <v>2</v>
      </c>
      <c r="J94" s="16">
        <v>30</v>
      </c>
      <c r="K94" s="16">
        <v>4</v>
      </c>
      <c r="L94" s="16">
        <v>0</v>
      </c>
      <c r="M94" s="20">
        <v>58</v>
      </c>
      <c r="N94" s="14">
        <f t="shared" si="16"/>
        <v>34</v>
      </c>
      <c r="O94" s="14"/>
      <c r="P94" s="14">
        <f t="shared" si="17"/>
        <v>58</v>
      </c>
      <c r="Q94" s="31">
        <v>20</v>
      </c>
      <c r="R94" s="18">
        <f>P94/Q94</f>
        <v>2.9</v>
      </c>
      <c r="S94" s="12">
        <f t="shared" si="18"/>
        <v>7.1</v>
      </c>
      <c r="T94" s="12">
        <f t="shared" si="19"/>
        <v>4.8571428571428568</v>
      </c>
      <c r="U94" s="41">
        <f t="shared" si="20"/>
        <v>6.3142857142857141</v>
      </c>
      <c r="V94" s="41">
        <f t="shared" si="21"/>
        <v>12.333333333333334</v>
      </c>
      <c r="W94" s="41">
        <f t="shared" si="22"/>
        <v>16.033333333333335</v>
      </c>
      <c r="X94" s="12">
        <f t="shared" si="23"/>
        <v>11.941176470588236</v>
      </c>
      <c r="Y94" s="112">
        <f t="shared" si="24"/>
        <v>-39.057142857142857</v>
      </c>
      <c r="Z94" s="46"/>
      <c r="AA94" s="6">
        <v>72</v>
      </c>
      <c r="AB94" s="6">
        <v>9</v>
      </c>
      <c r="AC94" s="9">
        <v>1.3333333333333332E-2</v>
      </c>
      <c r="AD94" s="106">
        <f t="shared" si="15"/>
        <v>0</v>
      </c>
      <c r="AE94" s="51">
        <v>1.2</v>
      </c>
    </row>
    <row r="95" spans="1:31" s="1" customFormat="1" ht="26.25" customHeight="1" x14ac:dyDescent="0.2">
      <c r="A95" s="50" t="s">
        <v>106</v>
      </c>
      <c r="B95" s="7" t="s">
        <v>257</v>
      </c>
      <c r="C95" s="16">
        <v>2</v>
      </c>
      <c r="D95" s="16">
        <v>0</v>
      </c>
      <c r="E95" s="16">
        <v>5</v>
      </c>
      <c r="F95" s="16">
        <v>0</v>
      </c>
      <c r="G95" s="16">
        <v>6</v>
      </c>
      <c r="H95" s="16">
        <v>0</v>
      </c>
      <c r="I95" s="16">
        <v>0</v>
      </c>
      <c r="J95" s="16">
        <v>4</v>
      </c>
      <c r="K95" s="16">
        <v>2</v>
      </c>
      <c r="L95" s="16">
        <v>1</v>
      </c>
      <c r="M95" s="20">
        <v>45</v>
      </c>
      <c r="N95" s="14">
        <f t="shared" si="16"/>
        <v>7</v>
      </c>
      <c r="O95" s="14"/>
      <c r="P95" s="14">
        <f t="shared" si="17"/>
        <v>45</v>
      </c>
      <c r="Q95" s="31">
        <v>19.5</v>
      </c>
      <c r="R95" s="18">
        <f>P95/Q95</f>
        <v>2.3076923076923075</v>
      </c>
      <c r="S95" s="12">
        <f t="shared" si="18"/>
        <v>2</v>
      </c>
      <c r="T95" s="12">
        <f t="shared" si="19"/>
        <v>2.2857142857142856</v>
      </c>
      <c r="U95" s="41">
        <f t="shared" si="20"/>
        <v>2.9714285714285715</v>
      </c>
      <c r="V95" s="41">
        <f t="shared" si="21"/>
        <v>1.3333333333333333</v>
      </c>
      <c r="W95" s="41">
        <f t="shared" si="22"/>
        <v>1.7333333333333334</v>
      </c>
      <c r="X95" s="12">
        <f t="shared" si="23"/>
        <v>19.6875</v>
      </c>
      <c r="Y95" s="112">
        <f t="shared" si="24"/>
        <v>-36.085714285714289</v>
      </c>
      <c r="Z95" s="46"/>
      <c r="AA95" s="6">
        <v>112</v>
      </c>
      <c r="AB95" s="6">
        <v>14</v>
      </c>
      <c r="AC95" s="9">
        <v>8.5714285714285701E-3</v>
      </c>
      <c r="AD95" s="106">
        <f t="shared" si="15"/>
        <v>0</v>
      </c>
      <c r="AE95" s="51">
        <v>0.69</v>
      </c>
    </row>
    <row r="96" spans="1:31" s="1" customFormat="1" ht="21.95" customHeight="1" x14ac:dyDescent="0.2">
      <c r="A96" s="50" t="s">
        <v>107</v>
      </c>
      <c r="B96" s="7" t="s">
        <v>258</v>
      </c>
      <c r="C96" s="16">
        <v>0</v>
      </c>
      <c r="D96" s="16">
        <v>1</v>
      </c>
      <c r="E96" s="16">
        <v>6</v>
      </c>
      <c r="F96" s="16">
        <v>4</v>
      </c>
      <c r="G96" s="16">
        <v>17</v>
      </c>
      <c r="H96" s="16">
        <v>0</v>
      </c>
      <c r="I96" s="16">
        <v>0</v>
      </c>
      <c r="J96" s="16">
        <v>0</v>
      </c>
      <c r="K96" s="16">
        <v>6</v>
      </c>
      <c r="L96" s="16">
        <v>0</v>
      </c>
      <c r="M96" s="20">
        <v>43</v>
      </c>
      <c r="N96" s="14">
        <f t="shared" si="16"/>
        <v>6</v>
      </c>
      <c r="O96" s="14"/>
      <c r="P96" s="14">
        <f t="shared" si="17"/>
        <v>43</v>
      </c>
      <c r="Q96" s="31">
        <v>13.634146341463415</v>
      </c>
      <c r="R96" s="18">
        <f>P96/Q96</f>
        <v>3.1538461538461537</v>
      </c>
      <c r="S96" s="12">
        <f t="shared" si="18"/>
        <v>3.4</v>
      </c>
      <c r="T96" s="12">
        <f t="shared" si="19"/>
        <v>4.8571428571428568</v>
      </c>
      <c r="U96" s="41">
        <f t="shared" si="20"/>
        <v>6.3142857142857141</v>
      </c>
      <c r="V96" s="41">
        <f t="shared" si="21"/>
        <v>0</v>
      </c>
      <c r="W96" s="41">
        <f t="shared" si="22"/>
        <v>0</v>
      </c>
      <c r="X96" s="12">
        <f t="shared" si="23"/>
        <v>8.8529411764705888</v>
      </c>
      <c r="Y96" s="112">
        <f t="shared" si="24"/>
        <v>-24.057142857142857</v>
      </c>
      <c r="Z96" s="46"/>
      <c r="AA96" s="6">
        <v>320</v>
      </c>
      <c r="AB96" s="6">
        <v>40</v>
      </c>
      <c r="AC96" s="9">
        <v>3.0000000000000001E-3</v>
      </c>
      <c r="AD96" s="106">
        <f t="shared" si="15"/>
        <v>0</v>
      </c>
      <c r="AE96" s="51">
        <v>0.46</v>
      </c>
    </row>
    <row r="97" spans="1:31" s="1" customFormat="1" ht="21.95" customHeight="1" x14ac:dyDescent="0.2">
      <c r="A97" s="50" t="s">
        <v>108</v>
      </c>
      <c r="B97" s="7" t="s">
        <v>259</v>
      </c>
      <c r="C97" s="16">
        <v>0</v>
      </c>
      <c r="D97" s="16">
        <v>0</v>
      </c>
      <c r="E97" s="16">
        <v>0</v>
      </c>
      <c r="F97" s="16">
        <v>1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20">
        <v>15</v>
      </c>
      <c r="N97" s="14">
        <f t="shared" si="16"/>
        <v>0</v>
      </c>
      <c r="O97" s="14"/>
      <c r="P97" s="14">
        <f t="shared" si="17"/>
        <v>15</v>
      </c>
      <c r="Q97" s="31">
        <v>0</v>
      </c>
      <c r="R97" s="18">
        <v>0</v>
      </c>
      <c r="S97" s="12">
        <f t="shared" si="18"/>
        <v>0.1</v>
      </c>
      <c r="T97" s="12">
        <f t="shared" si="19"/>
        <v>0.14285714285714285</v>
      </c>
      <c r="U97" s="41">
        <f t="shared" si="20"/>
        <v>0.18571428571428572</v>
      </c>
      <c r="V97" s="41">
        <f t="shared" si="21"/>
        <v>0</v>
      </c>
      <c r="W97" s="41">
        <f t="shared" si="22"/>
        <v>0</v>
      </c>
      <c r="X97" s="12">
        <f t="shared" si="23"/>
        <v>105</v>
      </c>
      <c r="Y97" s="112">
        <f t="shared" si="24"/>
        <v>-14.442857142857143</v>
      </c>
      <c r="Z97" s="46"/>
      <c r="AA97" s="6">
        <v>80</v>
      </c>
      <c r="AB97" s="6">
        <v>10</v>
      </c>
      <c r="AC97" s="9">
        <v>1.2E-2</v>
      </c>
      <c r="AD97" s="106">
        <f t="shared" si="15"/>
        <v>0</v>
      </c>
      <c r="AE97" s="51">
        <v>1.05</v>
      </c>
    </row>
    <row r="98" spans="1:31" s="1" customFormat="1" ht="21.95" customHeight="1" x14ac:dyDescent="0.2">
      <c r="A98" s="50" t="s">
        <v>109</v>
      </c>
      <c r="B98" s="7" t="s">
        <v>260</v>
      </c>
      <c r="C98" s="16">
        <v>0</v>
      </c>
      <c r="D98" s="16">
        <v>0</v>
      </c>
      <c r="E98" s="16">
        <v>0</v>
      </c>
      <c r="F98" s="16">
        <v>2</v>
      </c>
      <c r="G98" s="16">
        <v>0</v>
      </c>
      <c r="H98" s="16">
        <v>0</v>
      </c>
      <c r="I98" s="16">
        <v>0</v>
      </c>
      <c r="J98" s="16">
        <v>0</v>
      </c>
      <c r="K98" s="16">
        <v>2</v>
      </c>
      <c r="L98" s="16">
        <v>0</v>
      </c>
      <c r="M98" s="20">
        <v>23</v>
      </c>
      <c r="N98" s="14">
        <f t="shared" si="16"/>
        <v>2</v>
      </c>
      <c r="O98" s="14"/>
      <c r="P98" s="14">
        <f t="shared" si="17"/>
        <v>23</v>
      </c>
      <c r="Q98" s="31">
        <v>0</v>
      </c>
      <c r="R98" s="18">
        <v>0</v>
      </c>
      <c r="S98" s="12">
        <f t="shared" si="18"/>
        <v>0.4</v>
      </c>
      <c r="T98" s="12">
        <f t="shared" si="19"/>
        <v>0.5714285714285714</v>
      </c>
      <c r="U98" s="41">
        <f t="shared" si="20"/>
        <v>0.74285714285714288</v>
      </c>
      <c r="V98" s="41">
        <f t="shared" si="21"/>
        <v>0</v>
      </c>
      <c r="W98" s="41">
        <f t="shared" si="22"/>
        <v>0</v>
      </c>
      <c r="X98" s="12">
        <f t="shared" si="23"/>
        <v>40.25</v>
      </c>
      <c r="Y98" s="112">
        <f t="shared" si="24"/>
        <v>-20.771428571428572</v>
      </c>
      <c r="Z98" s="46"/>
      <c r="AA98" s="6">
        <v>144</v>
      </c>
      <c r="AB98" s="6">
        <v>18</v>
      </c>
      <c r="AC98" s="9">
        <v>6.6666666666666662E-3</v>
      </c>
      <c r="AD98" s="106">
        <f t="shared" si="15"/>
        <v>0</v>
      </c>
      <c r="AE98" s="51">
        <v>0.76</v>
      </c>
    </row>
    <row r="99" spans="1:31" s="1" customFormat="1" ht="25.5" customHeight="1" x14ac:dyDescent="0.2">
      <c r="A99" s="50" t="s">
        <v>110</v>
      </c>
      <c r="B99" s="7" t="s">
        <v>261</v>
      </c>
      <c r="C99" s="16">
        <v>0</v>
      </c>
      <c r="D99" s="16">
        <v>0</v>
      </c>
      <c r="E99" s="16">
        <v>7</v>
      </c>
      <c r="F99" s="16">
        <v>1</v>
      </c>
      <c r="G99" s="16">
        <v>8</v>
      </c>
      <c r="H99" s="16">
        <v>12</v>
      </c>
      <c r="I99" s="16">
        <v>10</v>
      </c>
      <c r="J99" s="16">
        <v>0</v>
      </c>
      <c r="K99" s="16">
        <v>2</v>
      </c>
      <c r="L99" s="16">
        <v>1</v>
      </c>
      <c r="M99" s="20">
        <v>58</v>
      </c>
      <c r="N99" s="14">
        <f t="shared" si="16"/>
        <v>3</v>
      </c>
      <c r="O99" s="14"/>
      <c r="P99" s="14">
        <f t="shared" si="17"/>
        <v>58</v>
      </c>
      <c r="Q99" s="31">
        <v>15.08</v>
      </c>
      <c r="R99" s="18">
        <f t="shared" ref="R99:R107" si="25">P99/Q99</f>
        <v>3.8461538461538463</v>
      </c>
      <c r="S99" s="12">
        <f t="shared" si="18"/>
        <v>4.0999999999999996</v>
      </c>
      <c r="T99" s="12">
        <f t="shared" si="19"/>
        <v>2.7142857142857144</v>
      </c>
      <c r="U99" s="41">
        <f t="shared" si="20"/>
        <v>3.5285714285714289</v>
      </c>
      <c r="V99" s="41">
        <f t="shared" si="21"/>
        <v>7.333333333333333</v>
      </c>
      <c r="W99" s="41">
        <f t="shared" si="22"/>
        <v>9.5333333333333332</v>
      </c>
      <c r="X99" s="12">
        <f t="shared" si="23"/>
        <v>21.368421052631579</v>
      </c>
      <c r="Y99" s="112">
        <f t="shared" si="24"/>
        <v>-47.414285714285711</v>
      </c>
      <c r="Z99" s="46"/>
      <c r="AA99" s="6">
        <v>80</v>
      </c>
      <c r="AB99" s="6">
        <v>10</v>
      </c>
      <c r="AC99" s="9">
        <v>1.2E-2</v>
      </c>
      <c r="AD99" s="106">
        <f t="shared" si="15"/>
        <v>0</v>
      </c>
      <c r="AE99" s="51">
        <v>0.91</v>
      </c>
    </row>
    <row r="100" spans="1:31" s="1" customFormat="1" ht="22.5" customHeight="1" x14ac:dyDescent="0.2">
      <c r="A100" s="50" t="s">
        <v>111</v>
      </c>
      <c r="B100" s="7" t="s">
        <v>262</v>
      </c>
      <c r="C100" s="16">
        <v>0</v>
      </c>
      <c r="D100" s="16">
        <v>0</v>
      </c>
      <c r="E100" s="16">
        <v>5</v>
      </c>
      <c r="F100" s="16">
        <v>0</v>
      </c>
      <c r="G100" s="16">
        <v>4</v>
      </c>
      <c r="H100" s="16">
        <v>6</v>
      </c>
      <c r="I100" s="16">
        <v>1</v>
      </c>
      <c r="J100" s="16">
        <v>0</v>
      </c>
      <c r="K100" s="16">
        <v>0</v>
      </c>
      <c r="L100" s="16">
        <v>0</v>
      </c>
      <c r="M100" s="20">
        <v>33</v>
      </c>
      <c r="N100" s="14">
        <f t="shared" si="16"/>
        <v>0</v>
      </c>
      <c r="O100" s="14"/>
      <c r="P100" s="14">
        <f t="shared" si="17"/>
        <v>33</v>
      </c>
      <c r="Q100" s="31">
        <v>12.617647058823529</v>
      </c>
      <c r="R100" s="18">
        <f t="shared" si="25"/>
        <v>2.6153846153846154</v>
      </c>
      <c r="S100" s="12">
        <f t="shared" si="18"/>
        <v>1.6</v>
      </c>
      <c r="T100" s="12">
        <f t="shared" si="19"/>
        <v>1.2857142857142858</v>
      </c>
      <c r="U100" s="41">
        <f t="shared" si="20"/>
        <v>1.6714285714285717</v>
      </c>
      <c r="V100" s="41">
        <f t="shared" si="21"/>
        <v>2.3333333333333335</v>
      </c>
      <c r="W100" s="41">
        <f t="shared" si="22"/>
        <v>3.0333333333333337</v>
      </c>
      <c r="X100" s="12">
        <f t="shared" si="23"/>
        <v>25.666666666666664</v>
      </c>
      <c r="Y100" s="112">
        <f t="shared" si="24"/>
        <v>-27.985714285714284</v>
      </c>
      <c r="Z100" s="46"/>
      <c r="AA100" s="6">
        <v>144</v>
      </c>
      <c r="AB100" s="6">
        <v>18</v>
      </c>
      <c r="AC100" s="9">
        <v>6.6666666666666662E-3</v>
      </c>
      <c r="AD100" s="106">
        <f t="shared" si="15"/>
        <v>0</v>
      </c>
      <c r="AE100" s="51">
        <v>0.62</v>
      </c>
    </row>
    <row r="101" spans="1:31" s="1" customFormat="1" ht="24.75" customHeight="1" x14ac:dyDescent="0.2">
      <c r="A101" s="50" t="s">
        <v>112</v>
      </c>
      <c r="B101" s="7" t="s">
        <v>263</v>
      </c>
      <c r="C101" s="16">
        <v>0</v>
      </c>
      <c r="D101" s="16">
        <v>0</v>
      </c>
      <c r="E101" s="16">
        <v>2</v>
      </c>
      <c r="F101" s="16">
        <v>0</v>
      </c>
      <c r="G101" s="16">
        <v>4</v>
      </c>
      <c r="H101" s="16">
        <v>0</v>
      </c>
      <c r="I101" s="16">
        <v>0</v>
      </c>
      <c r="J101" s="16">
        <v>0</v>
      </c>
      <c r="K101" s="16">
        <v>4</v>
      </c>
      <c r="L101" s="16">
        <v>0</v>
      </c>
      <c r="M101" s="20">
        <v>80</v>
      </c>
      <c r="N101" s="14">
        <f t="shared" si="16"/>
        <v>4</v>
      </c>
      <c r="O101" s="14"/>
      <c r="P101" s="14">
        <f t="shared" si="17"/>
        <v>80</v>
      </c>
      <c r="Q101" s="31">
        <v>173.33333333333331</v>
      </c>
      <c r="R101" s="18">
        <f t="shared" si="25"/>
        <v>0.46153846153846156</v>
      </c>
      <c r="S101" s="12">
        <f t="shared" si="18"/>
        <v>1</v>
      </c>
      <c r="T101" s="12">
        <f t="shared" si="19"/>
        <v>1.4285714285714286</v>
      </c>
      <c r="U101" s="41">
        <f t="shared" si="20"/>
        <v>1.8571428571428572</v>
      </c>
      <c r="V101" s="41">
        <f t="shared" si="21"/>
        <v>0</v>
      </c>
      <c r="W101" s="41">
        <f t="shared" si="22"/>
        <v>0</v>
      </c>
      <c r="X101" s="12">
        <f t="shared" si="23"/>
        <v>56</v>
      </c>
      <c r="Y101" s="112">
        <f t="shared" si="24"/>
        <v>-74.428571428571431</v>
      </c>
      <c r="Z101" s="46"/>
      <c r="AA101" s="6">
        <v>384</v>
      </c>
      <c r="AB101" s="6">
        <v>48</v>
      </c>
      <c r="AC101" s="9">
        <v>2.4999999999999996E-3</v>
      </c>
      <c r="AD101" s="106">
        <f t="shared" si="15"/>
        <v>0</v>
      </c>
      <c r="AE101" s="51">
        <v>0.34</v>
      </c>
    </row>
    <row r="102" spans="1:31" s="1" customFormat="1" ht="21.95" customHeight="1" x14ac:dyDescent="0.2">
      <c r="A102" s="50" t="s">
        <v>113</v>
      </c>
      <c r="B102" s="7" t="s">
        <v>264</v>
      </c>
      <c r="C102" s="16">
        <v>17</v>
      </c>
      <c r="D102" s="16">
        <v>6</v>
      </c>
      <c r="E102" s="16">
        <v>20</v>
      </c>
      <c r="F102" s="16">
        <v>3</v>
      </c>
      <c r="G102" s="16">
        <v>40</v>
      </c>
      <c r="H102" s="16">
        <v>24</v>
      </c>
      <c r="I102" s="16">
        <v>16</v>
      </c>
      <c r="J102" s="16">
        <v>66</v>
      </c>
      <c r="K102" s="16">
        <v>6</v>
      </c>
      <c r="L102" s="16">
        <v>0</v>
      </c>
      <c r="M102" s="20">
        <v>154</v>
      </c>
      <c r="N102" s="14">
        <f t="shared" si="16"/>
        <v>72</v>
      </c>
      <c r="O102" s="14"/>
      <c r="P102" s="14">
        <f t="shared" si="17"/>
        <v>154</v>
      </c>
      <c r="Q102" s="31">
        <v>44</v>
      </c>
      <c r="R102" s="18">
        <f t="shared" si="25"/>
        <v>3.5</v>
      </c>
      <c r="S102" s="12">
        <f t="shared" si="18"/>
        <v>19.8</v>
      </c>
      <c r="T102" s="12">
        <f t="shared" si="19"/>
        <v>13.142857142857142</v>
      </c>
      <c r="U102" s="41">
        <f t="shared" si="20"/>
        <v>17.085714285714285</v>
      </c>
      <c r="V102" s="41">
        <f t="shared" si="21"/>
        <v>35.333333333333336</v>
      </c>
      <c r="W102" s="41">
        <f t="shared" si="22"/>
        <v>45.933333333333337</v>
      </c>
      <c r="X102" s="12">
        <f t="shared" si="23"/>
        <v>11.717391304347826</v>
      </c>
      <c r="Y102" s="112">
        <f t="shared" si="24"/>
        <v>-102.74285714285715</v>
      </c>
      <c r="Z102" s="46"/>
      <c r="AA102" s="6">
        <v>40</v>
      </c>
      <c r="AB102" s="6">
        <v>0</v>
      </c>
      <c r="AC102" s="9">
        <v>1.9250000000000003E-2</v>
      </c>
      <c r="AD102" s="106">
        <f t="shared" si="15"/>
        <v>0</v>
      </c>
      <c r="AE102" s="51">
        <v>3.33</v>
      </c>
    </row>
    <row r="103" spans="1:31" s="1" customFormat="1" ht="21.95" customHeight="1" x14ac:dyDescent="0.2">
      <c r="A103" s="50" t="s">
        <v>114</v>
      </c>
      <c r="B103" s="7" t="s">
        <v>265</v>
      </c>
      <c r="C103" s="16">
        <v>0</v>
      </c>
      <c r="D103" s="16">
        <v>0</v>
      </c>
      <c r="E103" s="16">
        <v>2</v>
      </c>
      <c r="F103" s="16">
        <v>0</v>
      </c>
      <c r="G103" s="16">
        <v>0</v>
      </c>
      <c r="H103" s="16">
        <v>0</v>
      </c>
      <c r="I103" s="16">
        <v>5</v>
      </c>
      <c r="J103" s="16">
        <v>0</v>
      </c>
      <c r="K103" s="16">
        <v>0</v>
      </c>
      <c r="L103" s="16">
        <v>0</v>
      </c>
      <c r="M103" s="20">
        <v>47</v>
      </c>
      <c r="N103" s="14">
        <f t="shared" si="16"/>
        <v>0</v>
      </c>
      <c r="O103" s="14"/>
      <c r="P103" s="14">
        <f t="shared" si="17"/>
        <v>47</v>
      </c>
      <c r="Q103" s="31">
        <v>5</v>
      </c>
      <c r="R103" s="18">
        <f t="shared" si="25"/>
        <v>9.4</v>
      </c>
      <c r="S103" s="12">
        <f t="shared" si="18"/>
        <v>0.7</v>
      </c>
      <c r="T103" s="12">
        <f t="shared" si="19"/>
        <v>0.2857142857142857</v>
      </c>
      <c r="U103" s="41">
        <f t="shared" si="20"/>
        <v>0.37142857142857144</v>
      </c>
      <c r="V103" s="41">
        <f t="shared" si="21"/>
        <v>1.6666666666666667</v>
      </c>
      <c r="W103" s="41">
        <f t="shared" si="22"/>
        <v>2.166666666666667</v>
      </c>
      <c r="X103" s="12">
        <f t="shared" si="23"/>
        <v>164.5</v>
      </c>
      <c r="Y103" s="112">
        <f t="shared" si="24"/>
        <v>-45.885714285714286</v>
      </c>
      <c r="Z103" s="46"/>
      <c r="AA103" s="6">
        <v>160</v>
      </c>
      <c r="AB103" s="6">
        <v>20</v>
      </c>
      <c r="AC103" s="9">
        <v>6.0000000000000001E-3</v>
      </c>
      <c r="AD103" s="106">
        <f t="shared" si="15"/>
        <v>0</v>
      </c>
      <c r="AE103" s="51">
        <v>0.78</v>
      </c>
    </row>
    <row r="104" spans="1:31" s="1" customFormat="1" ht="21.95" customHeight="1" x14ac:dyDescent="0.2">
      <c r="A104" s="50" t="s">
        <v>115</v>
      </c>
      <c r="B104" s="7" t="s">
        <v>266</v>
      </c>
      <c r="C104" s="16">
        <v>13</v>
      </c>
      <c r="D104" s="16">
        <v>9</v>
      </c>
      <c r="E104" s="16">
        <v>18</v>
      </c>
      <c r="F104" s="16">
        <v>2</v>
      </c>
      <c r="G104" s="16">
        <v>43</v>
      </c>
      <c r="H104" s="16">
        <v>19</v>
      </c>
      <c r="I104" s="16">
        <v>11</v>
      </c>
      <c r="J104" s="16">
        <v>13</v>
      </c>
      <c r="K104" s="16">
        <v>17</v>
      </c>
      <c r="L104" s="16">
        <v>2</v>
      </c>
      <c r="M104" s="20">
        <v>77</v>
      </c>
      <c r="N104" s="14">
        <f t="shared" si="16"/>
        <v>32</v>
      </c>
      <c r="O104" s="14"/>
      <c r="P104" s="14">
        <f t="shared" si="17"/>
        <v>77</v>
      </c>
      <c r="Q104" s="31">
        <v>8.1382113821138216</v>
      </c>
      <c r="R104" s="18">
        <f t="shared" si="25"/>
        <v>9.4615384615384617</v>
      </c>
      <c r="S104" s="12">
        <f t="shared" si="18"/>
        <v>14.7</v>
      </c>
      <c r="T104" s="12">
        <f t="shared" si="19"/>
        <v>14.857142857142858</v>
      </c>
      <c r="U104" s="41">
        <f t="shared" si="20"/>
        <v>19.314285714285717</v>
      </c>
      <c r="V104" s="41">
        <f t="shared" si="21"/>
        <v>14.333333333333334</v>
      </c>
      <c r="W104" s="41">
        <f t="shared" si="22"/>
        <v>18.633333333333336</v>
      </c>
      <c r="X104" s="12">
        <f t="shared" si="23"/>
        <v>5.1826923076923075</v>
      </c>
      <c r="Y104" s="112">
        <f t="shared" si="24"/>
        <v>-19.05714285714285</v>
      </c>
      <c r="Z104" s="46"/>
      <c r="AA104" s="6">
        <v>40</v>
      </c>
      <c r="AB104" s="6">
        <v>0</v>
      </c>
      <c r="AC104" s="9">
        <v>3.5249999999999997E-2</v>
      </c>
      <c r="AD104" s="106">
        <f t="shared" si="15"/>
        <v>0</v>
      </c>
      <c r="AE104" s="51">
        <v>6.33</v>
      </c>
    </row>
    <row r="105" spans="1:31" s="1" customFormat="1" ht="21.95" customHeight="1" x14ac:dyDescent="0.2">
      <c r="A105" s="50" t="s">
        <v>116</v>
      </c>
      <c r="B105" s="7" t="s">
        <v>267</v>
      </c>
      <c r="C105" s="16">
        <v>0</v>
      </c>
      <c r="D105" s="16">
        <v>0</v>
      </c>
      <c r="E105" s="16">
        <v>5</v>
      </c>
      <c r="F105" s="16">
        <v>0</v>
      </c>
      <c r="G105" s="16">
        <v>10</v>
      </c>
      <c r="H105" s="16">
        <v>10</v>
      </c>
      <c r="I105" s="16">
        <v>5</v>
      </c>
      <c r="J105" s="16">
        <v>17</v>
      </c>
      <c r="K105" s="16">
        <v>0</v>
      </c>
      <c r="L105" s="16">
        <v>1</v>
      </c>
      <c r="M105" s="20">
        <v>10</v>
      </c>
      <c r="N105" s="14">
        <f t="shared" si="16"/>
        <v>18</v>
      </c>
      <c r="O105" s="14"/>
      <c r="P105" s="14">
        <f t="shared" si="17"/>
        <v>10</v>
      </c>
      <c r="Q105" s="31">
        <v>24.980392156862745</v>
      </c>
      <c r="R105" s="18">
        <f t="shared" si="25"/>
        <v>0.40031397174254318</v>
      </c>
      <c r="S105" s="12">
        <f t="shared" si="18"/>
        <v>4.8</v>
      </c>
      <c r="T105" s="12">
        <f t="shared" si="19"/>
        <v>2.2857142857142856</v>
      </c>
      <c r="U105" s="41">
        <f t="shared" si="20"/>
        <v>2.9714285714285715</v>
      </c>
      <c r="V105" s="41">
        <f t="shared" si="21"/>
        <v>10.666666666666666</v>
      </c>
      <c r="W105" s="41">
        <f t="shared" si="22"/>
        <v>13.866666666666667</v>
      </c>
      <c r="X105" s="12">
        <f t="shared" ref="X105:X136" si="26">M105/T105</f>
        <v>4.375</v>
      </c>
      <c r="Y105" s="112">
        <f t="shared" si="24"/>
        <v>-1.0857142857142854</v>
      </c>
      <c r="Z105" s="46"/>
      <c r="AA105" s="6">
        <v>96</v>
      </c>
      <c r="AB105" s="6">
        <v>12</v>
      </c>
      <c r="AC105" s="9">
        <v>9.9999999999999985E-3</v>
      </c>
      <c r="AD105" s="106">
        <f t="shared" ref="AD105:AD136" si="27">Z105*AC105</f>
        <v>0</v>
      </c>
      <c r="AE105" s="51">
        <v>1.08</v>
      </c>
    </row>
    <row r="106" spans="1:31" s="1" customFormat="1" ht="21.95" customHeight="1" x14ac:dyDescent="0.2">
      <c r="A106" s="50" t="s">
        <v>117</v>
      </c>
      <c r="B106" s="7" t="s">
        <v>268</v>
      </c>
      <c r="C106" s="16">
        <v>0</v>
      </c>
      <c r="D106" s="16">
        <v>0</v>
      </c>
      <c r="E106" s="16">
        <v>0</v>
      </c>
      <c r="F106" s="16">
        <v>1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20">
        <v>35</v>
      </c>
      <c r="N106" s="14">
        <f t="shared" si="16"/>
        <v>0</v>
      </c>
      <c r="O106" s="14"/>
      <c r="P106" s="14">
        <f t="shared" si="17"/>
        <v>35</v>
      </c>
      <c r="Q106" s="31">
        <v>50.555555555555557</v>
      </c>
      <c r="R106" s="18">
        <f t="shared" si="25"/>
        <v>0.69230769230769229</v>
      </c>
      <c r="S106" s="12">
        <f t="shared" si="18"/>
        <v>0.1</v>
      </c>
      <c r="T106" s="12">
        <f t="shared" si="19"/>
        <v>0.14285714285714285</v>
      </c>
      <c r="U106" s="41">
        <f t="shared" si="20"/>
        <v>0.18571428571428572</v>
      </c>
      <c r="V106" s="41">
        <f t="shared" si="21"/>
        <v>0</v>
      </c>
      <c r="W106" s="41">
        <f t="shared" si="22"/>
        <v>0</v>
      </c>
      <c r="X106" s="12">
        <f t="shared" si="26"/>
        <v>245</v>
      </c>
      <c r="Y106" s="112">
        <f t="shared" si="24"/>
        <v>-34.442857142857143</v>
      </c>
      <c r="Z106" s="46"/>
      <c r="AA106" s="6">
        <v>40</v>
      </c>
      <c r="AB106" s="6">
        <v>0</v>
      </c>
      <c r="AC106" s="9">
        <v>5.1749999999999997E-2</v>
      </c>
      <c r="AD106" s="106">
        <f t="shared" si="27"/>
        <v>0</v>
      </c>
      <c r="AE106" s="51">
        <v>9.1620000000000008</v>
      </c>
    </row>
    <row r="107" spans="1:31" s="1" customFormat="1" ht="21.95" customHeight="1" x14ac:dyDescent="0.2">
      <c r="A107" s="50" t="s">
        <v>118</v>
      </c>
      <c r="B107" s="7" t="s">
        <v>269</v>
      </c>
      <c r="C107" s="16">
        <v>12</v>
      </c>
      <c r="D107" s="16">
        <v>4</v>
      </c>
      <c r="E107" s="16">
        <v>8</v>
      </c>
      <c r="F107" s="16">
        <v>1</v>
      </c>
      <c r="G107" s="16">
        <v>35</v>
      </c>
      <c r="H107" s="16">
        <v>4</v>
      </c>
      <c r="I107" s="16">
        <v>18</v>
      </c>
      <c r="J107" s="16">
        <v>35</v>
      </c>
      <c r="K107" s="16">
        <v>5</v>
      </c>
      <c r="L107" s="16">
        <v>4</v>
      </c>
      <c r="M107" s="20">
        <v>20</v>
      </c>
      <c r="N107" s="14">
        <f t="shared" si="16"/>
        <v>44</v>
      </c>
      <c r="O107" s="14"/>
      <c r="P107" s="14">
        <f t="shared" si="17"/>
        <v>20</v>
      </c>
      <c r="Q107" s="31">
        <v>14.772727272727273</v>
      </c>
      <c r="R107" s="18">
        <f t="shared" si="25"/>
        <v>1.3538461538461537</v>
      </c>
      <c r="S107" s="12">
        <f t="shared" si="18"/>
        <v>12.6</v>
      </c>
      <c r="T107" s="12">
        <f t="shared" si="19"/>
        <v>9.8571428571428577</v>
      </c>
      <c r="U107" s="41">
        <f t="shared" si="20"/>
        <v>12.814285714285715</v>
      </c>
      <c r="V107" s="41">
        <f t="shared" si="21"/>
        <v>19</v>
      </c>
      <c r="W107" s="41">
        <f t="shared" si="22"/>
        <v>24.7</v>
      </c>
      <c r="X107" s="12">
        <f t="shared" si="26"/>
        <v>2.0289855072463765</v>
      </c>
      <c r="Y107" s="112">
        <f t="shared" si="24"/>
        <v>18.442857142857143</v>
      </c>
      <c r="Z107" s="46"/>
      <c r="AA107" s="6">
        <v>64</v>
      </c>
      <c r="AB107" s="6">
        <v>8</v>
      </c>
      <c r="AC107" s="9">
        <v>1.4999999999999999E-2</v>
      </c>
      <c r="AD107" s="106">
        <f t="shared" si="27"/>
        <v>0</v>
      </c>
      <c r="AE107" s="51">
        <v>1.83</v>
      </c>
    </row>
    <row r="108" spans="1:31" s="1" customFormat="1" ht="21.95" customHeight="1" x14ac:dyDescent="0.2">
      <c r="A108" s="50" t="s">
        <v>119</v>
      </c>
      <c r="B108" s="7" t="s">
        <v>270</v>
      </c>
      <c r="C108" s="16">
        <v>0</v>
      </c>
      <c r="D108" s="16">
        <v>0</v>
      </c>
      <c r="E108" s="16">
        <v>0</v>
      </c>
      <c r="F108" s="16">
        <v>5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20">
        <v>0</v>
      </c>
      <c r="N108" s="14">
        <f t="shared" si="16"/>
        <v>0</v>
      </c>
      <c r="O108" s="14"/>
      <c r="P108" s="14">
        <f t="shared" si="17"/>
        <v>0</v>
      </c>
      <c r="Q108" s="31">
        <v>0</v>
      </c>
      <c r="R108" s="18">
        <v>0</v>
      </c>
      <c r="S108" s="12">
        <f t="shared" si="18"/>
        <v>0.5</v>
      </c>
      <c r="T108" s="12">
        <f t="shared" si="19"/>
        <v>0.7142857142857143</v>
      </c>
      <c r="U108" s="41">
        <f t="shared" si="20"/>
        <v>0.9285714285714286</v>
      </c>
      <c r="V108" s="41">
        <f t="shared" si="21"/>
        <v>0</v>
      </c>
      <c r="W108" s="41">
        <f t="shared" si="22"/>
        <v>0</v>
      </c>
      <c r="X108" s="12">
        <f t="shared" si="26"/>
        <v>0</v>
      </c>
      <c r="Y108" s="112">
        <f t="shared" si="24"/>
        <v>2.7857142857142856</v>
      </c>
      <c r="Z108" s="46"/>
      <c r="AA108" s="6">
        <v>21</v>
      </c>
      <c r="AB108" s="6">
        <v>0</v>
      </c>
      <c r="AC108" s="9">
        <v>4.0476190476190471E-2</v>
      </c>
      <c r="AD108" s="106">
        <f t="shared" si="27"/>
        <v>0</v>
      </c>
      <c r="AE108" s="51">
        <v>5</v>
      </c>
    </row>
    <row r="109" spans="1:31" s="1" customFormat="1" ht="21.95" customHeight="1" x14ac:dyDescent="0.2">
      <c r="A109" s="50" t="s">
        <v>120</v>
      </c>
      <c r="B109" s="7" t="s">
        <v>271</v>
      </c>
      <c r="C109" s="16">
        <v>0</v>
      </c>
      <c r="D109" s="16">
        <v>0</v>
      </c>
      <c r="E109" s="16">
        <v>0</v>
      </c>
      <c r="F109" s="16">
        <v>1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20">
        <v>0</v>
      </c>
      <c r="N109" s="14">
        <f t="shared" si="16"/>
        <v>0</v>
      </c>
      <c r="O109" s="14"/>
      <c r="P109" s="14">
        <f t="shared" si="17"/>
        <v>0</v>
      </c>
      <c r="Q109" s="31">
        <v>0</v>
      </c>
      <c r="R109" s="18">
        <v>0</v>
      </c>
      <c r="S109" s="12">
        <f t="shared" si="18"/>
        <v>0.1</v>
      </c>
      <c r="T109" s="12">
        <f t="shared" si="19"/>
        <v>0.14285714285714285</v>
      </c>
      <c r="U109" s="41">
        <f t="shared" si="20"/>
        <v>0.18571428571428572</v>
      </c>
      <c r="V109" s="41">
        <f t="shared" si="21"/>
        <v>0</v>
      </c>
      <c r="W109" s="41">
        <f t="shared" si="22"/>
        <v>0</v>
      </c>
      <c r="X109" s="12">
        <f t="shared" si="26"/>
        <v>0</v>
      </c>
      <c r="Y109" s="112">
        <f t="shared" si="24"/>
        <v>0.55714285714285716</v>
      </c>
      <c r="Z109" s="46"/>
      <c r="AA109" s="6">
        <v>21</v>
      </c>
      <c r="AB109" s="6">
        <v>0</v>
      </c>
      <c r="AC109" s="9">
        <v>7.4761904761904766E-2</v>
      </c>
      <c r="AD109" s="106">
        <f t="shared" si="27"/>
        <v>0</v>
      </c>
      <c r="AE109" s="51">
        <v>9.43</v>
      </c>
    </row>
    <row r="110" spans="1:31" s="1" customFormat="1" ht="21.95" customHeight="1" x14ac:dyDescent="0.2">
      <c r="A110" s="50" t="s">
        <v>121</v>
      </c>
      <c r="B110" s="7" t="s">
        <v>272</v>
      </c>
      <c r="C110" s="16">
        <v>0</v>
      </c>
      <c r="D110" s="16">
        <v>0</v>
      </c>
      <c r="E110" s="16">
        <v>0</v>
      </c>
      <c r="F110" s="16">
        <v>1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20">
        <v>0</v>
      </c>
      <c r="N110" s="14">
        <f t="shared" si="16"/>
        <v>0</v>
      </c>
      <c r="O110" s="14"/>
      <c r="P110" s="14">
        <f t="shared" si="17"/>
        <v>0</v>
      </c>
      <c r="Q110" s="31">
        <v>0</v>
      </c>
      <c r="R110" s="18">
        <v>0</v>
      </c>
      <c r="S110" s="12">
        <f t="shared" si="18"/>
        <v>0.1</v>
      </c>
      <c r="T110" s="12">
        <f t="shared" si="19"/>
        <v>0.14285714285714285</v>
      </c>
      <c r="U110" s="41">
        <f t="shared" si="20"/>
        <v>0.18571428571428572</v>
      </c>
      <c r="V110" s="41">
        <f t="shared" si="21"/>
        <v>0</v>
      </c>
      <c r="W110" s="41">
        <f t="shared" si="22"/>
        <v>0</v>
      </c>
      <c r="X110" s="12">
        <f t="shared" si="26"/>
        <v>0</v>
      </c>
      <c r="Y110" s="112">
        <f t="shared" si="24"/>
        <v>0.55714285714285716</v>
      </c>
      <c r="Z110" s="46"/>
      <c r="AA110" s="6">
        <v>35</v>
      </c>
      <c r="AB110" s="6">
        <v>0</v>
      </c>
      <c r="AC110" s="9">
        <v>2.7428571428571427E-2</v>
      </c>
      <c r="AD110" s="106">
        <f t="shared" si="27"/>
        <v>0</v>
      </c>
      <c r="AE110" s="51">
        <v>2.8</v>
      </c>
    </row>
    <row r="111" spans="1:31" s="1" customFormat="1" ht="21.95" customHeight="1" x14ac:dyDescent="0.2">
      <c r="A111" s="50" t="s">
        <v>122</v>
      </c>
      <c r="B111" s="7" t="s">
        <v>273</v>
      </c>
      <c r="C111" s="16">
        <v>0</v>
      </c>
      <c r="D111" s="16">
        <v>5</v>
      </c>
      <c r="E111" s="16">
        <v>5</v>
      </c>
      <c r="F111" s="16">
        <v>1</v>
      </c>
      <c r="G111" s="16">
        <v>27</v>
      </c>
      <c r="H111" s="16">
        <v>4</v>
      </c>
      <c r="I111" s="16">
        <v>2</v>
      </c>
      <c r="J111" s="16">
        <v>2</v>
      </c>
      <c r="K111" s="16">
        <v>8</v>
      </c>
      <c r="L111" s="16">
        <v>0</v>
      </c>
      <c r="M111" s="20">
        <v>50</v>
      </c>
      <c r="N111" s="14">
        <f t="shared" si="16"/>
        <v>10</v>
      </c>
      <c r="O111" s="14"/>
      <c r="P111" s="14">
        <f t="shared" si="17"/>
        <v>50</v>
      </c>
      <c r="Q111" s="31">
        <v>8.0246913580246915</v>
      </c>
      <c r="R111" s="18">
        <f>P111/Q111</f>
        <v>6.2307692307692308</v>
      </c>
      <c r="S111" s="12">
        <f t="shared" si="18"/>
        <v>5.4</v>
      </c>
      <c r="T111" s="12">
        <f t="shared" si="19"/>
        <v>6.5714285714285712</v>
      </c>
      <c r="U111" s="41">
        <f t="shared" si="20"/>
        <v>8.5428571428571427</v>
      </c>
      <c r="V111" s="41">
        <f t="shared" si="21"/>
        <v>2.6666666666666665</v>
      </c>
      <c r="W111" s="41">
        <f t="shared" si="22"/>
        <v>3.4666666666666668</v>
      </c>
      <c r="X111" s="12">
        <f t="shared" si="26"/>
        <v>7.6086956521739131</v>
      </c>
      <c r="Y111" s="112">
        <f t="shared" si="24"/>
        <v>-24.371428571428574</v>
      </c>
      <c r="Z111" s="46"/>
      <c r="AA111" s="6">
        <v>114</v>
      </c>
      <c r="AB111" s="6">
        <v>0</v>
      </c>
      <c r="AC111" s="9">
        <v>5.6140350877192978E-3</v>
      </c>
      <c r="AD111" s="106">
        <f t="shared" si="27"/>
        <v>0</v>
      </c>
      <c r="AE111" s="51">
        <v>1.31</v>
      </c>
    </row>
    <row r="112" spans="1:31" s="1" customFormat="1" ht="21.95" customHeight="1" x14ac:dyDescent="0.2">
      <c r="A112" s="50" t="s">
        <v>123</v>
      </c>
      <c r="B112" s="7" t="s">
        <v>274</v>
      </c>
      <c r="C112" s="16">
        <v>0</v>
      </c>
      <c r="D112" s="16">
        <v>2</v>
      </c>
      <c r="E112" s="16">
        <v>7</v>
      </c>
      <c r="F112" s="16">
        <v>0</v>
      </c>
      <c r="G112" s="16">
        <v>11</v>
      </c>
      <c r="H112" s="16">
        <v>5</v>
      </c>
      <c r="I112" s="16">
        <v>2</v>
      </c>
      <c r="J112" s="16">
        <v>1</v>
      </c>
      <c r="K112" s="16">
        <v>3</v>
      </c>
      <c r="L112" s="16">
        <v>0</v>
      </c>
      <c r="M112" s="20">
        <v>62</v>
      </c>
      <c r="N112" s="14">
        <f t="shared" si="16"/>
        <v>4</v>
      </c>
      <c r="O112" s="14"/>
      <c r="P112" s="14">
        <f t="shared" si="17"/>
        <v>62</v>
      </c>
      <c r="Q112" s="31">
        <v>16.448979591836736</v>
      </c>
      <c r="R112" s="18">
        <f>P112/Q112</f>
        <v>3.7692307692307692</v>
      </c>
      <c r="S112" s="12">
        <f t="shared" si="18"/>
        <v>3.1</v>
      </c>
      <c r="T112" s="12">
        <f t="shared" si="19"/>
        <v>3.2857142857142856</v>
      </c>
      <c r="U112" s="41">
        <f t="shared" si="20"/>
        <v>4.2714285714285714</v>
      </c>
      <c r="V112" s="41">
        <f t="shared" si="21"/>
        <v>2.6666666666666665</v>
      </c>
      <c r="W112" s="41">
        <f t="shared" si="22"/>
        <v>3.4666666666666668</v>
      </c>
      <c r="X112" s="12">
        <f t="shared" si="26"/>
        <v>18.869565217391305</v>
      </c>
      <c r="Y112" s="112">
        <f t="shared" si="24"/>
        <v>-49.185714285714283</v>
      </c>
      <c r="Z112" s="46"/>
      <c r="AA112" s="6">
        <v>114</v>
      </c>
      <c r="AB112" s="6">
        <v>0</v>
      </c>
      <c r="AC112" s="9">
        <v>1.0614035087719298E-2</v>
      </c>
      <c r="AD112" s="106">
        <f t="shared" si="27"/>
        <v>0</v>
      </c>
      <c r="AE112" s="51">
        <v>2.78</v>
      </c>
    </row>
    <row r="113" spans="1:31" s="1" customFormat="1" ht="22.5" customHeight="1" x14ac:dyDescent="0.2">
      <c r="A113" s="50" t="s">
        <v>124</v>
      </c>
      <c r="B113" s="7" t="s">
        <v>275</v>
      </c>
      <c r="C113" s="16">
        <v>0</v>
      </c>
      <c r="D113" s="16">
        <v>10</v>
      </c>
      <c r="E113" s="16">
        <v>4</v>
      </c>
      <c r="F113" s="16">
        <v>0</v>
      </c>
      <c r="G113" s="16">
        <v>12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20">
        <v>49</v>
      </c>
      <c r="N113" s="14">
        <f t="shared" si="16"/>
        <v>0</v>
      </c>
      <c r="O113" s="14"/>
      <c r="P113" s="14">
        <f t="shared" si="17"/>
        <v>49</v>
      </c>
      <c r="Q113" s="31">
        <v>15.166666666666666</v>
      </c>
      <c r="R113" s="18">
        <f>P113/Q113</f>
        <v>3.2307692307692308</v>
      </c>
      <c r="S113" s="12">
        <f t="shared" si="18"/>
        <v>2.6</v>
      </c>
      <c r="T113" s="12">
        <f t="shared" si="19"/>
        <v>3.7142857142857144</v>
      </c>
      <c r="U113" s="41">
        <f t="shared" si="20"/>
        <v>4.8285714285714292</v>
      </c>
      <c r="V113" s="41">
        <f t="shared" si="21"/>
        <v>0</v>
      </c>
      <c r="W113" s="41">
        <f t="shared" si="22"/>
        <v>0</v>
      </c>
      <c r="X113" s="12">
        <f t="shared" si="26"/>
        <v>13.192307692307692</v>
      </c>
      <c r="Y113" s="112">
        <f t="shared" si="24"/>
        <v>-34.514285714285712</v>
      </c>
      <c r="Z113" s="46"/>
      <c r="AA113" s="6">
        <v>320</v>
      </c>
      <c r="AB113" s="6">
        <v>20</v>
      </c>
      <c r="AC113" s="9">
        <v>3.0000000000000001E-3</v>
      </c>
      <c r="AD113" s="106">
        <f t="shared" si="27"/>
        <v>0</v>
      </c>
      <c r="AE113" s="51">
        <v>0.42</v>
      </c>
    </row>
    <row r="114" spans="1:31" s="1" customFormat="1" ht="21.75" customHeight="1" x14ac:dyDescent="0.2">
      <c r="A114" s="50" t="s">
        <v>125</v>
      </c>
      <c r="B114" s="7" t="s">
        <v>276</v>
      </c>
      <c r="C114" s="16">
        <v>0</v>
      </c>
      <c r="D114" s="16">
        <v>10</v>
      </c>
      <c r="E114" s="16">
        <v>13</v>
      </c>
      <c r="F114" s="16">
        <v>0</v>
      </c>
      <c r="G114" s="16">
        <v>21</v>
      </c>
      <c r="H114" s="16">
        <v>0</v>
      </c>
      <c r="I114" s="16">
        <v>3</v>
      </c>
      <c r="J114" s="16">
        <v>0</v>
      </c>
      <c r="K114" s="16">
        <v>6</v>
      </c>
      <c r="L114" s="16">
        <v>0</v>
      </c>
      <c r="M114" s="20">
        <v>45</v>
      </c>
      <c r="N114" s="14">
        <f t="shared" si="16"/>
        <v>6</v>
      </c>
      <c r="O114" s="14"/>
      <c r="P114" s="14">
        <f t="shared" si="17"/>
        <v>45</v>
      </c>
      <c r="Q114" s="31">
        <v>7.0481927710843371</v>
      </c>
      <c r="R114" s="18">
        <f>P114/Q114</f>
        <v>6.384615384615385</v>
      </c>
      <c r="S114" s="12">
        <f t="shared" si="18"/>
        <v>5.3</v>
      </c>
      <c r="T114" s="12">
        <f t="shared" si="19"/>
        <v>7.1428571428571432</v>
      </c>
      <c r="U114" s="41">
        <f t="shared" si="20"/>
        <v>9.2857142857142865</v>
      </c>
      <c r="V114" s="41">
        <f t="shared" si="21"/>
        <v>1</v>
      </c>
      <c r="W114" s="41">
        <f t="shared" si="22"/>
        <v>1.3</v>
      </c>
      <c r="X114" s="12">
        <f t="shared" si="26"/>
        <v>6.3</v>
      </c>
      <c r="Y114" s="112">
        <f t="shared" si="24"/>
        <v>-17.142857142857139</v>
      </c>
      <c r="Z114" s="46"/>
      <c r="AA114" s="6">
        <v>192</v>
      </c>
      <c r="AB114" s="6">
        <v>12</v>
      </c>
      <c r="AC114" s="9">
        <v>4.9999999999999992E-3</v>
      </c>
      <c r="AD114" s="106">
        <f t="shared" si="27"/>
        <v>0</v>
      </c>
      <c r="AE114" s="51">
        <v>0.78</v>
      </c>
    </row>
    <row r="115" spans="1:31" s="26" customFormat="1" ht="21.75" customHeight="1" x14ac:dyDescent="0.2">
      <c r="A115" s="50" t="s">
        <v>126</v>
      </c>
      <c r="B115" s="7" t="s">
        <v>277</v>
      </c>
      <c r="C115" s="16">
        <v>0</v>
      </c>
      <c r="D115" s="16">
        <v>0</v>
      </c>
      <c r="E115" s="16">
        <v>0</v>
      </c>
      <c r="F115" s="16">
        <v>1</v>
      </c>
      <c r="G115" s="16">
        <v>0</v>
      </c>
      <c r="H115" s="16">
        <v>0</v>
      </c>
      <c r="I115" s="16">
        <v>0</v>
      </c>
      <c r="J115" s="16">
        <v>1</v>
      </c>
      <c r="K115" s="16">
        <v>1</v>
      </c>
      <c r="L115" s="16">
        <v>0</v>
      </c>
      <c r="M115" s="20">
        <v>76</v>
      </c>
      <c r="N115" s="14">
        <f t="shared" si="16"/>
        <v>2</v>
      </c>
      <c r="O115" s="14"/>
      <c r="P115" s="14">
        <f t="shared" si="17"/>
        <v>76</v>
      </c>
      <c r="Q115" s="31">
        <v>0</v>
      </c>
      <c r="R115" s="18">
        <v>0</v>
      </c>
      <c r="S115" s="12">
        <f t="shared" si="18"/>
        <v>0.3</v>
      </c>
      <c r="T115" s="12">
        <f t="shared" si="19"/>
        <v>0.2857142857142857</v>
      </c>
      <c r="U115" s="41">
        <f t="shared" si="20"/>
        <v>0.37142857142857144</v>
      </c>
      <c r="V115" s="41">
        <f t="shared" si="21"/>
        <v>0.33333333333333331</v>
      </c>
      <c r="W115" s="41">
        <f t="shared" si="22"/>
        <v>0.43333333333333335</v>
      </c>
      <c r="X115" s="12">
        <f t="shared" si="26"/>
        <v>266</v>
      </c>
      <c r="Y115" s="112">
        <f t="shared" si="24"/>
        <v>-74.885714285714286</v>
      </c>
      <c r="Z115" s="46"/>
      <c r="AA115" s="6">
        <v>160</v>
      </c>
      <c r="AB115" s="6">
        <v>20</v>
      </c>
      <c r="AC115" s="9">
        <v>0.01</v>
      </c>
      <c r="AD115" s="106">
        <f t="shared" si="27"/>
        <v>0</v>
      </c>
      <c r="AE115" s="51">
        <v>0.69</v>
      </c>
    </row>
    <row r="116" spans="1:31" s="26" customFormat="1" ht="21.75" customHeight="1" x14ac:dyDescent="0.2">
      <c r="A116" s="50" t="s">
        <v>127</v>
      </c>
      <c r="B116" s="7" t="s">
        <v>278</v>
      </c>
      <c r="C116" s="16">
        <v>0</v>
      </c>
      <c r="D116" s="16">
        <v>0</v>
      </c>
      <c r="E116" s="16">
        <v>0</v>
      </c>
      <c r="F116" s="16">
        <v>1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20">
        <v>44</v>
      </c>
      <c r="N116" s="14">
        <f t="shared" si="16"/>
        <v>0</v>
      </c>
      <c r="O116" s="14"/>
      <c r="P116" s="14">
        <f t="shared" si="17"/>
        <v>44</v>
      </c>
      <c r="Q116" s="31">
        <v>0</v>
      </c>
      <c r="R116" s="18">
        <v>0</v>
      </c>
      <c r="S116" s="12">
        <f t="shared" si="18"/>
        <v>0.1</v>
      </c>
      <c r="T116" s="12">
        <f t="shared" si="19"/>
        <v>0.14285714285714285</v>
      </c>
      <c r="U116" s="41">
        <f t="shared" si="20"/>
        <v>0.18571428571428572</v>
      </c>
      <c r="V116" s="41">
        <f t="shared" si="21"/>
        <v>0</v>
      </c>
      <c r="W116" s="41">
        <f t="shared" si="22"/>
        <v>0</v>
      </c>
      <c r="X116" s="12">
        <f t="shared" si="26"/>
        <v>308</v>
      </c>
      <c r="Y116" s="112">
        <f t="shared" si="24"/>
        <v>-43.442857142857143</v>
      </c>
      <c r="Z116" s="46"/>
      <c r="AA116" s="6">
        <v>704</v>
      </c>
      <c r="AB116" s="6">
        <v>44</v>
      </c>
      <c r="AC116" s="9">
        <v>0</v>
      </c>
      <c r="AD116" s="106">
        <f t="shared" si="27"/>
        <v>0</v>
      </c>
      <c r="AE116" s="51">
        <v>0.17</v>
      </c>
    </row>
    <row r="117" spans="1:31" s="26" customFormat="1" ht="21.75" customHeight="1" x14ac:dyDescent="0.2">
      <c r="A117" s="50" t="s">
        <v>128</v>
      </c>
      <c r="B117" s="7" t="s">
        <v>279</v>
      </c>
      <c r="C117" s="16">
        <v>0</v>
      </c>
      <c r="D117" s="16">
        <v>0</v>
      </c>
      <c r="E117" s="16">
        <v>2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20">
        <v>10</v>
      </c>
      <c r="N117" s="14">
        <f t="shared" si="16"/>
        <v>0</v>
      </c>
      <c r="O117" s="14"/>
      <c r="P117" s="14">
        <f t="shared" si="17"/>
        <v>10</v>
      </c>
      <c r="Q117" s="31">
        <v>0</v>
      </c>
      <c r="R117" s="18">
        <v>0</v>
      </c>
      <c r="S117" s="12">
        <f t="shared" si="18"/>
        <v>0.2</v>
      </c>
      <c r="T117" s="12">
        <f t="shared" si="19"/>
        <v>0.2857142857142857</v>
      </c>
      <c r="U117" s="41">
        <f t="shared" si="20"/>
        <v>0.37142857142857144</v>
      </c>
      <c r="V117" s="41">
        <f t="shared" si="21"/>
        <v>0</v>
      </c>
      <c r="W117" s="41">
        <f t="shared" si="22"/>
        <v>0</v>
      </c>
      <c r="X117" s="12">
        <f t="shared" si="26"/>
        <v>35</v>
      </c>
      <c r="Y117" s="112">
        <f t="shared" si="24"/>
        <v>-8.8857142857142861</v>
      </c>
      <c r="Z117" s="46"/>
      <c r="AA117" s="6">
        <v>80</v>
      </c>
      <c r="AB117" s="6">
        <v>10</v>
      </c>
      <c r="AC117" s="9">
        <v>0.01</v>
      </c>
      <c r="AD117" s="106">
        <f t="shared" si="27"/>
        <v>0</v>
      </c>
      <c r="AE117" s="51">
        <v>0.84</v>
      </c>
    </row>
    <row r="118" spans="1:31" s="26" customFormat="1" ht="21.75" customHeight="1" x14ac:dyDescent="0.2">
      <c r="A118" s="50" t="s">
        <v>129</v>
      </c>
      <c r="B118" s="7" t="s">
        <v>280</v>
      </c>
      <c r="C118" s="16">
        <v>0</v>
      </c>
      <c r="D118" s="16">
        <v>0</v>
      </c>
      <c r="E118" s="16">
        <v>1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20">
        <v>10</v>
      </c>
      <c r="N118" s="14">
        <f t="shared" si="16"/>
        <v>0</v>
      </c>
      <c r="O118" s="14"/>
      <c r="P118" s="14">
        <f t="shared" si="17"/>
        <v>10</v>
      </c>
      <c r="Q118" s="31">
        <v>0</v>
      </c>
      <c r="R118" s="18">
        <v>0</v>
      </c>
      <c r="S118" s="12">
        <f t="shared" si="18"/>
        <v>0.1</v>
      </c>
      <c r="T118" s="12">
        <f t="shared" si="19"/>
        <v>0.14285714285714285</v>
      </c>
      <c r="U118" s="41">
        <f t="shared" si="20"/>
        <v>0.18571428571428572</v>
      </c>
      <c r="V118" s="41">
        <f t="shared" si="21"/>
        <v>0</v>
      </c>
      <c r="W118" s="41">
        <f t="shared" si="22"/>
        <v>0</v>
      </c>
      <c r="X118" s="12">
        <f t="shared" si="26"/>
        <v>70</v>
      </c>
      <c r="Y118" s="112">
        <f t="shared" si="24"/>
        <v>-9.4428571428571431</v>
      </c>
      <c r="Z118" s="46"/>
      <c r="AA118" s="6">
        <v>80</v>
      </c>
      <c r="AB118" s="6">
        <v>10</v>
      </c>
      <c r="AC118" s="9">
        <v>0.01</v>
      </c>
      <c r="AD118" s="106">
        <f t="shared" si="27"/>
        <v>0</v>
      </c>
      <c r="AE118" s="51">
        <v>1.2</v>
      </c>
    </row>
    <row r="119" spans="1:31" s="45" customFormat="1" ht="21.75" customHeight="1" x14ac:dyDescent="0.2">
      <c r="A119" s="50" t="s">
        <v>130</v>
      </c>
      <c r="B119" s="7" t="s">
        <v>281</v>
      </c>
      <c r="C119" s="44">
        <v>0</v>
      </c>
      <c r="D119" s="44">
        <v>0</v>
      </c>
      <c r="E119" s="16">
        <v>0</v>
      </c>
      <c r="F119" s="16">
        <v>3</v>
      </c>
      <c r="G119" s="16">
        <v>5</v>
      </c>
      <c r="H119" s="16">
        <v>0</v>
      </c>
      <c r="I119" s="16">
        <v>0</v>
      </c>
      <c r="J119" s="16">
        <v>0</v>
      </c>
      <c r="K119" s="16">
        <v>4</v>
      </c>
      <c r="L119" s="16">
        <v>0</v>
      </c>
      <c r="M119" s="20">
        <v>6</v>
      </c>
      <c r="N119" s="14">
        <f t="shared" si="16"/>
        <v>4</v>
      </c>
      <c r="O119" s="64"/>
      <c r="P119" s="14">
        <f t="shared" si="17"/>
        <v>6</v>
      </c>
      <c r="Q119" s="31">
        <v>9.75</v>
      </c>
      <c r="R119" s="18">
        <f>P119/Q119</f>
        <v>0.61538461538461542</v>
      </c>
      <c r="S119" s="41">
        <f t="shared" si="18"/>
        <v>1.2</v>
      </c>
      <c r="T119" s="12">
        <f t="shared" si="19"/>
        <v>1.7142857142857142</v>
      </c>
      <c r="U119" s="41">
        <f t="shared" si="20"/>
        <v>2.2285714285714286</v>
      </c>
      <c r="V119" s="41">
        <f t="shared" si="21"/>
        <v>0</v>
      </c>
      <c r="W119" s="41">
        <f t="shared" si="22"/>
        <v>0</v>
      </c>
      <c r="X119" s="41">
        <f t="shared" si="26"/>
        <v>3.5</v>
      </c>
      <c r="Y119" s="112">
        <f t="shared" si="24"/>
        <v>0.68571428571428594</v>
      </c>
      <c r="Z119" s="46"/>
      <c r="AA119" s="6">
        <v>144</v>
      </c>
      <c r="AB119" s="6">
        <v>18</v>
      </c>
      <c r="AC119" s="9">
        <v>0.01</v>
      </c>
      <c r="AD119" s="106">
        <f t="shared" si="27"/>
        <v>0</v>
      </c>
      <c r="AE119" s="51">
        <v>0.62</v>
      </c>
    </row>
    <row r="120" spans="1:31" s="45" customFormat="1" ht="21.75" customHeight="1" x14ac:dyDescent="0.2">
      <c r="A120" s="50" t="s">
        <v>131</v>
      </c>
      <c r="B120" s="7" t="s">
        <v>282</v>
      </c>
      <c r="C120" s="44">
        <v>0</v>
      </c>
      <c r="D120" s="44">
        <v>0</v>
      </c>
      <c r="E120" s="16">
        <v>0</v>
      </c>
      <c r="F120" s="16">
        <v>0</v>
      </c>
      <c r="G120" s="16">
        <v>8</v>
      </c>
      <c r="H120" s="16">
        <v>0</v>
      </c>
      <c r="I120" s="16">
        <v>1</v>
      </c>
      <c r="J120" s="16">
        <v>0</v>
      </c>
      <c r="K120" s="16">
        <v>0</v>
      </c>
      <c r="L120" s="16">
        <v>0</v>
      </c>
      <c r="M120" s="20">
        <v>19</v>
      </c>
      <c r="N120" s="14">
        <f t="shared" si="16"/>
        <v>0</v>
      </c>
      <c r="O120" s="64"/>
      <c r="P120" s="14">
        <f t="shared" si="17"/>
        <v>19</v>
      </c>
      <c r="Q120" s="31">
        <v>8</v>
      </c>
      <c r="R120" s="18">
        <f>P120/Q120</f>
        <v>2.375</v>
      </c>
      <c r="S120" s="41">
        <f t="shared" si="18"/>
        <v>0.9</v>
      </c>
      <c r="T120" s="12">
        <f t="shared" si="19"/>
        <v>1.1428571428571428</v>
      </c>
      <c r="U120" s="41">
        <f t="shared" si="20"/>
        <v>1.4857142857142858</v>
      </c>
      <c r="V120" s="41">
        <f t="shared" si="21"/>
        <v>0.33333333333333331</v>
      </c>
      <c r="W120" s="41">
        <f t="shared" si="22"/>
        <v>0.43333333333333335</v>
      </c>
      <c r="X120" s="41">
        <f t="shared" si="26"/>
        <v>16.625</v>
      </c>
      <c r="Y120" s="112">
        <f t="shared" si="24"/>
        <v>-14.542857142857143</v>
      </c>
      <c r="Z120" s="46"/>
      <c r="AA120" s="6">
        <v>112</v>
      </c>
      <c r="AB120" s="6">
        <v>14</v>
      </c>
      <c r="AC120" s="9">
        <v>0.01</v>
      </c>
      <c r="AD120" s="106">
        <f t="shared" si="27"/>
        <v>0</v>
      </c>
      <c r="AE120" s="51">
        <v>0.69</v>
      </c>
    </row>
    <row r="121" spans="1:31" s="26" customFormat="1" ht="21.75" customHeight="1" x14ac:dyDescent="0.2">
      <c r="A121" s="50" t="s">
        <v>132</v>
      </c>
      <c r="B121" s="7" t="s">
        <v>283</v>
      </c>
      <c r="C121" s="16">
        <v>0</v>
      </c>
      <c r="D121" s="16">
        <v>0</v>
      </c>
      <c r="E121" s="16">
        <v>1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20">
        <v>1</v>
      </c>
      <c r="N121" s="14">
        <f t="shared" si="16"/>
        <v>0</v>
      </c>
      <c r="O121" s="14"/>
      <c r="P121" s="14">
        <f t="shared" si="17"/>
        <v>1</v>
      </c>
      <c r="Q121" s="31">
        <v>1.4444444444444444</v>
      </c>
      <c r="R121" s="18">
        <f>P121/Q121</f>
        <v>0.69230769230769229</v>
      </c>
      <c r="S121" s="12">
        <f t="shared" si="18"/>
        <v>0.1</v>
      </c>
      <c r="T121" s="12">
        <f t="shared" si="19"/>
        <v>0.14285714285714285</v>
      </c>
      <c r="U121" s="41">
        <f t="shared" si="20"/>
        <v>0.18571428571428572</v>
      </c>
      <c r="V121" s="41">
        <f t="shared" si="21"/>
        <v>0</v>
      </c>
      <c r="W121" s="41">
        <f t="shared" si="22"/>
        <v>0</v>
      </c>
      <c r="X121" s="12">
        <f t="shared" si="26"/>
        <v>7</v>
      </c>
      <c r="Y121" s="112">
        <f t="shared" si="24"/>
        <v>-0.44285714285714284</v>
      </c>
      <c r="Z121" s="46"/>
      <c r="AA121" s="6">
        <v>512</v>
      </c>
      <c r="AB121" s="6">
        <v>32</v>
      </c>
      <c r="AC121" s="9">
        <v>1.8799999999999999E-3</v>
      </c>
      <c r="AD121" s="106">
        <f t="shared" si="27"/>
        <v>0</v>
      </c>
      <c r="AE121" s="51">
        <v>0.37</v>
      </c>
    </row>
    <row r="122" spans="1:31" s="26" customFormat="1" ht="21.75" customHeight="1" x14ac:dyDescent="0.2">
      <c r="A122" s="50" t="s">
        <v>133</v>
      </c>
      <c r="B122" s="7" t="s">
        <v>284</v>
      </c>
      <c r="C122" s="16">
        <v>0</v>
      </c>
      <c r="D122" s="16">
        <v>0</v>
      </c>
      <c r="E122" s="16">
        <v>1</v>
      </c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20">
        <v>0</v>
      </c>
      <c r="N122" s="14">
        <f t="shared" si="16"/>
        <v>0</v>
      </c>
      <c r="O122" s="14"/>
      <c r="P122" s="14">
        <f t="shared" si="17"/>
        <v>0</v>
      </c>
      <c r="Q122" s="31">
        <v>0</v>
      </c>
      <c r="R122" s="18">
        <v>0</v>
      </c>
      <c r="S122" s="12">
        <f t="shared" si="18"/>
        <v>0.1</v>
      </c>
      <c r="T122" s="12">
        <f t="shared" si="19"/>
        <v>0.14285714285714285</v>
      </c>
      <c r="U122" s="41">
        <f t="shared" si="20"/>
        <v>0.18571428571428572</v>
      </c>
      <c r="V122" s="41">
        <f t="shared" si="21"/>
        <v>0</v>
      </c>
      <c r="W122" s="41">
        <f t="shared" si="22"/>
        <v>0</v>
      </c>
      <c r="X122" s="12">
        <f t="shared" si="26"/>
        <v>0</v>
      </c>
      <c r="Y122" s="112">
        <f t="shared" si="24"/>
        <v>0.55714285714285716</v>
      </c>
      <c r="Z122" s="46"/>
      <c r="AA122" s="6">
        <v>72</v>
      </c>
      <c r="AB122" s="6">
        <v>12</v>
      </c>
      <c r="AC122" s="9">
        <v>0.01</v>
      </c>
      <c r="AD122" s="106">
        <f t="shared" si="27"/>
        <v>0</v>
      </c>
      <c r="AE122" s="51">
        <v>1.1299999999999999</v>
      </c>
    </row>
    <row r="123" spans="1:31" s="26" customFormat="1" ht="21.75" customHeight="1" x14ac:dyDescent="0.2">
      <c r="A123" s="50" t="s">
        <v>134</v>
      </c>
      <c r="B123" s="7" t="s">
        <v>285</v>
      </c>
      <c r="C123" s="16">
        <v>0</v>
      </c>
      <c r="D123" s="16">
        <v>2</v>
      </c>
      <c r="E123" s="16">
        <v>1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20">
        <v>34</v>
      </c>
      <c r="N123" s="14">
        <f t="shared" si="16"/>
        <v>0</v>
      </c>
      <c r="O123" s="14"/>
      <c r="P123" s="14">
        <f t="shared" si="17"/>
        <v>34</v>
      </c>
      <c r="Q123" s="31">
        <v>49.111111111111114</v>
      </c>
      <c r="R123" s="18">
        <f>P123/Q123</f>
        <v>0.69230769230769229</v>
      </c>
      <c r="S123" s="12">
        <f t="shared" si="18"/>
        <v>0.3</v>
      </c>
      <c r="T123" s="12">
        <f t="shared" si="19"/>
        <v>0.42857142857142855</v>
      </c>
      <c r="U123" s="41">
        <f t="shared" si="20"/>
        <v>0.55714285714285716</v>
      </c>
      <c r="V123" s="41">
        <f t="shared" si="21"/>
        <v>0</v>
      </c>
      <c r="W123" s="41">
        <f t="shared" si="22"/>
        <v>0</v>
      </c>
      <c r="X123" s="12">
        <f t="shared" si="26"/>
        <v>79.333333333333343</v>
      </c>
      <c r="Y123" s="112">
        <f t="shared" si="24"/>
        <v>-32.328571428571429</v>
      </c>
      <c r="Z123" s="46"/>
      <c r="AA123" s="6">
        <v>576</v>
      </c>
      <c r="AB123" s="6">
        <v>24</v>
      </c>
      <c r="AC123" s="9">
        <v>0</v>
      </c>
      <c r="AD123" s="106">
        <f t="shared" si="27"/>
        <v>0</v>
      </c>
      <c r="AE123" s="51">
        <v>0.18</v>
      </c>
    </row>
    <row r="124" spans="1:31" s="26" customFormat="1" ht="21.75" customHeight="1" x14ac:dyDescent="0.2">
      <c r="A124" s="50" t="s">
        <v>135</v>
      </c>
      <c r="B124" s="7" t="s">
        <v>286</v>
      </c>
      <c r="C124" s="16">
        <v>0</v>
      </c>
      <c r="D124" s="16">
        <v>0</v>
      </c>
      <c r="E124" s="16">
        <v>0</v>
      </c>
      <c r="F124" s="16">
        <v>2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20">
        <v>0</v>
      </c>
      <c r="N124" s="14">
        <f t="shared" si="16"/>
        <v>0</v>
      </c>
      <c r="O124" s="14"/>
      <c r="P124" s="14">
        <f t="shared" si="17"/>
        <v>0</v>
      </c>
      <c r="Q124" s="31">
        <v>0</v>
      </c>
      <c r="R124" s="18">
        <v>0</v>
      </c>
      <c r="S124" s="12">
        <f t="shared" si="18"/>
        <v>0.2</v>
      </c>
      <c r="T124" s="12">
        <f t="shared" si="19"/>
        <v>0.2857142857142857</v>
      </c>
      <c r="U124" s="41">
        <f t="shared" si="20"/>
        <v>0.37142857142857144</v>
      </c>
      <c r="V124" s="41">
        <f t="shared" si="21"/>
        <v>0</v>
      </c>
      <c r="W124" s="41">
        <f t="shared" si="22"/>
        <v>0</v>
      </c>
      <c r="X124" s="12">
        <f t="shared" si="26"/>
        <v>0</v>
      </c>
      <c r="Y124" s="112">
        <f t="shared" si="24"/>
        <v>1.1142857142857143</v>
      </c>
      <c r="Z124" s="46"/>
      <c r="AA124" s="6">
        <v>400</v>
      </c>
      <c r="AB124" s="6">
        <v>50</v>
      </c>
      <c r="AC124" s="9">
        <v>0.02</v>
      </c>
      <c r="AD124" s="106">
        <f t="shared" si="27"/>
        <v>0</v>
      </c>
      <c r="AE124" s="51">
        <v>0.26</v>
      </c>
    </row>
    <row r="125" spans="1:31" s="26" customFormat="1" ht="21.75" customHeight="1" x14ac:dyDescent="0.2">
      <c r="A125" s="50" t="s">
        <v>136</v>
      </c>
      <c r="B125" s="7" t="s">
        <v>287</v>
      </c>
      <c r="C125" s="16">
        <v>0</v>
      </c>
      <c r="D125" s="16">
        <v>2</v>
      </c>
      <c r="E125" s="16">
        <v>0</v>
      </c>
      <c r="F125" s="16">
        <v>0</v>
      </c>
      <c r="G125" s="16">
        <v>0</v>
      </c>
      <c r="H125" s="16">
        <v>2</v>
      </c>
      <c r="I125" s="16">
        <v>0</v>
      </c>
      <c r="J125" s="16">
        <v>0</v>
      </c>
      <c r="K125" s="16">
        <v>0</v>
      </c>
      <c r="L125" s="16">
        <v>0</v>
      </c>
      <c r="M125" s="20">
        <v>41</v>
      </c>
      <c r="N125" s="14">
        <f t="shared" si="16"/>
        <v>0</v>
      </c>
      <c r="O125" s="14"/>
      <c r="P125" s="14">
        <f t="shared" si="17"/>
        <v>41</v>
      </c>
      <c r="Q125" s="31">
        <v>29.611111111111111</v>
      </c>
      <c r="R125" s="18">
        <f>P125/Q125</f>
        <v>1.3846153846153846</v>
      </c>
      <c r="S125" s="12">
        <f t="shared" si="18"/>
        <v>0.4</v>
      </c>
      <c r="T125" s="12">
        <f t="shared" si="19"/>
        <v>0.2857142857142857</v>
      </c>
      <c r="U125" s="41">
        <f t="shared" si="20"/>
        <v>0.37142857142857144</v>
      </c>
      <c r="V125" s="41">
        <f t="shared" si="21"/>
        <v>0.66666666666666663</v>
      </c>
      <c r="W125" s="41">
        <f t="shared" si="22"/>
        <v>0.8666666666666667</v>
      </c>
      <c r="X125" s="12">
        <f t="shared" si="26"/>
        <v>143.5</v>
      </c>
      <c r="Y125" s="112">
        <f t="shared" si="24"/>
        <v>-39.885714285714286</v>
      </c>
      <c r="Z125" s="46"/>
      <c r="AA125" s="6">
        <v>576</v>
      </c>
      <c r="AB125" s="6">
        <v>24</v>
      </c>
      <c r="AC125" s="9">
        <v>0</v>
      </c>
      <c r="AD125" s="106">
        <f t="shared" si="27"/>
        <v>0</v>
      </c>
      <c r="AE125" s="51">
        <v>0.19</v>
      </c>
    </row>
    <row r="126" spans="1:31" s="1" customFormat="1" ht="21.95" customHeight="1" x14ac:dyDescent="0.2">
      <c r="A126" s="50" t="s">
        <v>137</v>
      </c>
      <c r="B126" s="7" t="s">
        <v>288</v>
      </c>
      <c r="C126" s="16">
        <v>0</v>
      </c>
      <c r="D126" s="16">
        <v>0</v>
      </c>
      <c r="E126" s="16">
        <v>0</v>
      </c>
      <c r="F126" s="16">
        <v>2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20">
        <v>0</v>
      </c>
      <c r="N126" s="14">
        <f t="shared" si="16"/>
        <v>0</v>
      </c>
      <c r="O126" s="14"/>
      <c r="P126" s="14">
        <f t="shared" si="17"/>
        <v>0</v>
      </c>
      <c r="Q126" s="31">
        <v>0</v>
      </c>
      <c r="R126" s="18">
        <v>0</v>
      </c>
      <c r="S126" s="12">
        <f t="shared" si="18"/>
        <v>0.2</v>
      </c>
      <c r="T126" s="12">
        <f t="shared" si="19"/>
        <v>0.2857142857142857</v>
      </c>
      <c r="U126" s="41">
        <f t="shared" si="20"/>
        <v>0.37142857142857144</v>
      </c>
      <c r="V126" s="41">
        <f t="shared" si="21"/>
        <v>0</v>
      </c>
      <c r="W126" s="41">
        <f t="shared" si="22"/>
        <v>0</v>
      </c>
      <c r="X126" s="12">
        <f t="shared" si="26"/>
        <v>0</v>
      </c>
      <c r="Y126" s="112">
        <f t="shared" si="24"/>
        <v>1.1142857142857143</v>
      </c>
      <c r="Z126" s="46"/>
      <c r="AA126" s="6">
        <v>48</v>
      </c>
      <c r="AB126" s="6">
        <v>8</v>
      </c>
      <c r="AC126" s="9">
        <v>0.02</v>
      </c>
      <c r="AD126" s="106">
        <f t="shared" si="27"/>
        <v>0</v>
      </c>
      <c r="AE126" s="51">
        <v>1.32</v>
      </c>
    </row>
    <row r="127" spans="1:31" s="1" customFormat="1" ht="21.95" customHeight="1" x14ac:dyDescent="0.2">
      <c r="A127" s="50" t="s">
        <v>138</v>
      </c>
      <c r="B127" s="7" t="s">
        <v>289</v>
      </c>
      <c r="C127" s="16">
        <v>0</v>
      </c>
      <c r="D127" s="16">
        <v>0</v>
      </c>
      <c r="E127" s="16">
        <v>0</v>
      </c>
      <c r="F127" s="16">
        <v>1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20">
        <v>35</v>
      </c>
      <c r="N127" s="14">
        <f t="shared" si="16"/>
        <v>0</v>
      </c>
      <c r="O127" s="14"/>
      <c r="P127" s="14">
        <f t="shared" si="17"/>
        <v>35</v>
      </c>
      <c r="Q127" s="31">
        <v>0</v>
      </c>
      <c r="R127" s="18">
        <v>0</v>
      </c>
      <c r="S127" s="12">
        <f t="shared" si="18"/>
        <v>0.1</v>
      </c>
      <c r="T127" s="12">
        <f t="shared" si="19"/>
        <v>0.14285714285714285</v>
      </c>
      <c r="U127" s="41">
        <f t="shared" si="20"/>
        <v>0.18571428571428572</v>
      </c>
      <c r="V127" s="41">
        <f t="shared" si="21"/>
        <v>0</v>
      </c>
      <c r="W127" s="41">
        <f t="shared" si="22"/>
        <v>0</v>
      </c>
      <c r="X127" s="12">
        <f t="shared" si="26"/>
        <v>245</v>
      </c>
      <c r="Y127" s="112">
        <f t="shared" si="24"/>
        <v>-34.442857142857143</v>
      </c>
      <c r="Z127" s="46"/>
      <c r="AA127" s="6">
        <v>480</v>
      </c>
      <c r="AB127" s="6">
        <v>20</v>
      </c>
      <c r="AC127" s="9">
        <v>0</v>
      </c>
      <c r="AD127" s="106">
        <f t="shared" si="27"/>
        <v>0</v>
      </c>
      <c r="AE127" s="51">
        <v>0.23</v>
      </c>
    </row>
    <row r="128" spans="1:31" s="1" customFormat="1" ht="21.95" customHeight="1" x14ac:dyDescent="0.2">
      <c r="A128" s="50" t="s">
        <v>139</v>
      </c>
      <c r="B128" s="7" t="s">
        <v>290</v>
      </c>
      <c r="C128" s="16">
        <v>0</v>
      </c>
      <c r="D128" s="16">
        <v>0</v>
      </c>
      <c r="E128" s="16">
        <v>0</v>
      </c>
      <c r="F128" s="16">
        <v>2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20">
        <v>27</v>
      </c>
      <c r="N128" s="14">
        <f t="shared" si="16"/>
        <v>0</v>
      </c>
      <c r="O128" s="14"/>
      <c r="P128" s="14">
        <f t="shared" si="17"/>
        <v>27</v>
      </c>
      <c r="Q128" s="31">
        <v>0</v>
      </c>
      <c r="R128" s="18">
        <v>0</v>
      </c>
      <c r="S128" s="12">
        <f t="shared" si="18"/>
        <v>0.2</v>
      </c>
      <c r="T128" s="12">
        <f t="shared" si="19"/>
        <v>0.2857142857142857</v>
      </c>
      <c r="U128" s="41">
        <f t="shared" si="20"/>
        <v>0.37142857142857144</v>
      </c>
      <c r="V128" s="41">
        <f t="shared" si="21"/>
        <v>0</v>
      </c>
      <c r="W128" s="41">
        <f t="shared" si="22"/>
        <v>0</v>
      </c>
      <c r="X128" s="12">
        <f t="shared" si="26"/>
        <v>94.5</v>
      </c>
      <c r="Y128" s="112">
        <f t="shared" si="24"/>
        <v>-25.885714285714286</v>
      </c>
      <c r="Z128" s="46"/>
      <c r="AA128" s="6">
        <v>576</v>
      </c>
      <c r="AB128" s="6">
        <v>24</v>
      </c>
      <c r="AC128" s="9">
        <v>0</v>
      </c>
      <c r="AD128" s="106">
        <f t="shared" si="27"/>
        <v>0</v>
      </c>
      <c r="AE128" s="51">
        <v>0.24</v>
      </c>
    </row>
    <row r="129" spans="1:31" s="1" customFormat="1" ht="26.25" customHeight="1" x14ac:dyDescent="0.2">
      <c r="A129" s="50" t="s">
        <v>140</v>
      </c>
      <c r="B129" s="7" t="s">
        <v>291</v>
      </c>
      <c r="C129" s="16">
        <v>0</v>
      </c>
      <c r="D129" s="16">
        <v>0</v>
      </c>
      <c r="E129" s="16">
        <v>0</v>
      </c>
      <c r="F129" s="16">
        <v>0</v>
      </c>
      <c r="G129" s="16">
        <v>1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20">
        <v>1</v>
      </c>
      <c r="N129" s="14">
        <f t="shared" si="16"/>
        <v>0</v>
      </c>
      <c r="O129" s="14"/>
      <c r="P129" s="14">
        <f t="shared" si="17"/>
        <v>1</v>
      </c>
      <c r="Q129" s="31">
        <v>0</v>
      </c>
      <c r="R129" s="18">
        <v>0</v>
      </c>
      <c r="S129" s="12">
        <f t="shared" si="18"/>
        <v>0.1</v>
      </c>
      <c r="T129" s="12">
        <f t="shared" si="19"/>
        <v>0.14285714285714285</v>
      </c>
      <c r="U129" s="41">
        <f t="shared" si="20"/>
        <v>0.18571428571428572</v>
      </c>
      <c r="V129" s="41">
        <f t="shared" si="21"/>
        <v>0</v>
      </c>
      <c r="W129" s="41">
        <f t="shared" si="22"/>
        <v>0</v>
      </c>
      <c r="X129" s="12">
        <f t="shared" si="26"/>
        <v>7</v>
      </c>
      <c r="Y129" s="112">
        <f t="shared" si="24"/>
        <v>-0.44285714285714284</v>
      </c>
      <c r="Z129" s="46"/>
      <c r="AA129" s="6">
        <v>36</v>
      </c>
      <c r="AB129" s="6">
        <v>6</v>
      </c>
      <c r="AC129" s="9">
        <v>0.03</v>
      </c>
      <c r="AD129" s="106">
        <f t="shared" si="27"/>
        <v>0</v>
      </c>
      <c r="AE129" s="51">
        <v>2.09</v>
      </c>
    </row>
    <row r="130" spans="1:31" s="1" customFormat="1" ht="25.5" customHeight="1" x14ac:dyDescent="0.2">
      <c r="A130" s="50" t="s">
        <v>141</v>
      </c>
      <c r="B130" s="7" t="s">
        <v>292</v>
      </c>
      <c r="C130" s="16">
        <v>0</v>
      </c>
      <c r="D130" s="16">
        <v>0</v>
      </c>
      <c r="E130" s="16">
        <v>0</v>
      </c>
      <c r="F130" s="16">
        <v>0</v>
      </c>
      <c r="G130" s="16">
        <v>1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20">
        <v>0</v>
      </c>
      <c r="N130" s="14">
        <f t="shared" si="16"/>
        <v>0</v>
      </c>
      <c r="O130" s="14"/>
      <c r="P130" s="14">
        <f t="shared" si="17"/>
        <v>0</v>
      </c>
      <c r="Q130" s="31">
        <v>0</v>
      </c>
      <c r="R130" s="18">
        <v>0</v>
      </c>
      <c r="S130" s="12">
        <f t="shared" si="18"/>
        <v>0.1</v>
      </c>
      <c r="T130" s="12">
        <f t="shared" si="19"/>
        <v>0.14285714285714285</v>
      </c>
      <c r="U130" s="41">
        <f t="shared" si="20"/>
        <v>0.18571428571428572</v>
      </c>
      <c r="V130" s="41">
        <f t="shared" si="21"/>
        <v>0</v>
      </c>
      <c r="W130" s="41">
        <f t="shared" si="22"/>
        <v>0</v>
      </c>
      <c r="X130" s="12">
        <f t="shared" si="26"/>
        <v>0</v>
      </c>
      <c r="Y130" s="112">
        <f t="shared" si="24"/>
        <v>0.55714285714285716</v>
      </c>
      <c r="Z130" s="46"/>
      <c r="AA130" s="6">
        <v>24</v>
      </c>
      <c r="AB130" s="6">
        <v>4</v>
      </c>
      <c r="AC130" s="9">
        <v>0.04</v>
      </c>
      <c r="AD130" s="106">
        <f t="shared" si="27"/>
        <v>0</v>
      </c>
      <c r="AE130" s="51">
        <v>2.88</v>
      </c>
    </row>
    <row r="131" spans="1:31" s="1" customFormat="1" ht="30" customHeight="1" x14ac:dyDescent="0.2">
      <c r="A131" s="50" t="s">
        <v>142</v>
      </c>
      <c r="B131" s="7" t="s">
        <v>293</v>
      </c>
      <c r="C131" s="16">
        <v>0</v>
      </c>
      <c r="D131" s="16">
        <v>0</v>
      </c>
      <c r="E131" s="16">
        <v>0</v>
      </c>
      <c r="F131" s="16">
        <v>1</v>
      </c>
      <c r="G131" s="16">
        <v>0</v>
      </c>
      <c r="H131" s="16">
        <v>0</v>
      </c>
      <c r="I131" s="16">
        <v>1</v>
      </c>
      <c r="J131" s="16">
        <v>0</v>
      </c>
      <c r="K131" s="16">
        <v>0</v>
      </c>
      <c r="L131" s="16">
        <v>0</v>
      </c>
      <c r="M131" s="20">
        <v>38</v>
      </c>
      <c r="N131" s="14">
        <f t="shared" si="16"/>
        <v>0</v>
      </c>
      <c r="O131" s="14"/>
      <c r="P131" s="14">
        <f t="shared" si="17"/>
        <v>38</v>
      </c>
      <c r="Q131" s="31">
        <v>247</v>
      </c>
      <c r="R131" s="18">
        <f t="shared" ref="R131:R158" si="28">P131/Q131</f>
        <v>0.15384615384615385</v>
      </c>
      <c r="S131" s="12">
        <f t="shared" si="18"/>
        <v>0.2</v>
      </c>
      <c r="T131" s="12">
        <f t="shared" si="19"/>
        <v>0.14285714285714285</v>
      </c>
      <c r="U131" s="41">
        <f t="shared" si="20"/>
        <v>0.18571428571428572</v>
      </c>
      <c r="V131" s="41">
        <f t="shared" si="21"/>
        <v>0.33333333333333331</v>
      </c>
      <c r="W131" s="41">
        <f t="shared" si="22"/>
        <v>0.43333333333333335</v>
      </c>
      <c r="X131" s="12">
        <f t="shared" si="26"/>
        <v>266</v>
      </c>
      <c r="Y131" s="112">
        <f t="shared" si="24"/>
        <v>-37.442857142857143</v>
      </c>
      <c r="Z131" s="46"/>
      <c r="AA131" s="6">
        <v>432</v>
      </c>
      <c r="AB131" s="6">
        <v>18</v>
      </c>
      <c r="AC131" s="9">
        <v>0</v>
      </c>
      <c r="AD131" s="106">
        <f t="shared" si="27"/>
        <v>0</v>
      </c>
      <c r="AE131" s="51">
        <v>0</v>
      </c>
    </row>
    <row r="132" spans="1:31" s="1" customFormat="1" ht="19.5" customHeight="1" x14ac:dyDescent="0.2">
      <c r="A132" s="50" t="s">
        <v>143</v>
      </c>
      <c r="B132" s="7" t="s">
        <v>294</v>
      </c>
      <c r="C132" s="16">
        <v>0</v>
      </c>
      <c r="D132" s="16">
        <v>0</v>
      </c>
      <c r="E132" s="16">
        <v>1</v>
      </c>
      <c r="F132" s="16">
        <v>2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  <c r="L132" s="16">
        <v>0</v>
      </c>
      <c r="M132" s="20">
        <v>163</v>
      </c>
      <c r="N132" s="14">
        <f t="shared" si="16"/>
        <v>0</v>
      </c>
      <c r="O132" s="14"/>
      <c r="P132" s="14">
        <f t="shared" si="17"/>
        <v>163</v>
      </c>
      <c r="Q132" s="31">
        <v>706.33333333333326</v>
      </c>
      <c r="R132" s="18">
        <f t="shared" si="28"/>
        <v>0.23076923076923078</v>
      </c>
      <c r="S132" s="12">
        <f t="shared" si="18"/>
        <v>0.3</v>
      </c>
      <c r="T132" s="12">
        <f t="shared" si="19"/>
        <v>0.42857142857142855</v>
      </c>
      <c r="U132" s="41">
        <f t="shared" si="20"/>
        <v>0.55714285714285716</v>
      </c>
      <c r="V132" s="41">
        <f t="shared" si="21"/>
        <v>0</v>
      </c>
      <c r="W132" s="41">
        <f t="shared" si="22"/>
        <v>0</v>
      </c>
      <c r="X132" s="12">
        <f t="shared" si="26"/>
        <v>380.33333333333337</v>
      </c>
      <c r="Y132" s="112">
        <f t="shared" si="24"/>
        <v>-161.32857142857142</v>
      </c>
      <c r="Z132" s="46"/>
      <c r="AA132" s="6">
        <v>960</v>
      </c>
      <c r="AB132" s="6">
        <v>20</v>
      </c>
      <c r="AC132" s="9">
        <v>7.5000000000000002E-4</v>
      </c>
      <c r="AD132" s="106">
        <f t="shared" si="27"/>
        <v>0</v>
      </c>
      <c r="AE132" s="51">
        <v>0.153</v>
      </c>
    </row>
    <row r="133" spans="1:31" s="1" customFormat="1" ht="21.95" customHeight="1" x14ac:dyDescent="0.2">
      <c r="A133" s="50" t="s">
        <v>144</v>
      </c>
      <c r="B133" s="7" t="s">
        <v>295</v>
      </c>
      <c r="C133" s="16">
        <v>86</v>
      </c>
      <c r="D133" s="16">
        <v>74</v>
      </c>
      <c r="E133" s="16">
        <v>236</v>
      </c>
      <c r="F133" s="16">
        <v>66</v>
      </c>
      <c r="G133" s="16">
        <v>72</v>
      </c>
      <c r="H133" s="16">
        <v>20</v>
      </c>
      <c r="I133" s="16">
        <v>11</v>
      </c>
      <c r="J133" s="16">
        <v>10</v>
      </c>
      <c r="K133" s="16">
        <v>61</v>
      </c>
      <c r="L133" s="16">
        <v>35</v>
      </c>
      <c r="M133" s="20">
        <v>100</v>
      </c>
      <c r="N133" s="14">
        <f t="shared" si="16"/>
        <v>106</v>
      </c>
      <c r="O133" s="14"/>
      <c r="P133" s="14">
        <f t="shared" si="17"/>
        <v>100</v>
      </c>
      <c r="Q133" s="31">
        <v>8.8750897343862167</v>
      </c>
      <c r="R133" s="18">
        <f t="shared" si="28"/>
        <v>11.267491709132088</v>
      </c>
      <c r="S133" s="12">
        <f t="shared" si="18"/>
        <v>67.099999999999994</v>
      </c>
      <c r="T133" s="12">
        <f t="shared" si="19"/>
        <v>90</v>
      </c>
      <c r="U133" s="41">
        <f t="shared" si="20"/>
        <v>117</v>
      </c>
      <c r="V133" s="41">
        <f t="shared" si="21"/>
        <v>13.666666666666666</v>
      </c>
      <c r="W133" s="41">
        <f t="shared" si="22"/>
        <v>17.766666666666666</v>
      </c>
      <c r="X133" s="12">
        <f t="shared" si="26"/>
        <v>1.1111111111111112</v>
      </c>
      <c r="Y133" s="112">
        <f t="shared" si="24"/>
        <v>251</v>
      </c>
      <c r="Z133" s="46">
        <v>200</v>
      </c>
      <c r="AA133" s="6">
        <v>960</v>
      </c>
      <c r="AB133" s="6">
        <v>20</v>
      </c>
      <c r="AC133" s="9">
        <v>1.2197916666666668E-3</v>
      </c>
      <c r="AD133" s="106">
        <f t="shared" si="27"/>
        <v>0.24395833333333336</v>
      </c>
      <c r="AE133" s="51">
        <v>6.2E-2</v>
      </c>
    </row>
    <row r="134" spans="1:31" s="1" customFormat="1" ht="21.95" customHeight="1" x14ac:dyDescent="0.2">
      <c r="A134" s="50" t="s">
        <v>145</v>
      </c>
      <c r="B134" s="7" t="s">
        <v>296</v>
      </c>
      <c r="C134" s="16">
        <v>231</v>
      </c>
      <c r="D134" s="16">
        <v>168</v>
      </c>
      <c r="E134" s="16">
        <v>50</v>
      </c>
      <c r="F134" s="16">
        <v>455</v>
      </c>
      <c r="G134" s="16">
        <v>268</v>
      </c>
      <c r="H134" s="16">
        <v>105</v>
      </c>
      <c r="I134" s="16">
        <v>6</v>
      </c>
      <c r="J134" s="16">
        <v>266</v>
      </c>
      <c r="K134" s="16">
        <v>495</v>
      </c>
      <c r="L134" s="16">
        <v>154</v>
      </c>
      <c r="M134" s="20">
        <v>200</v>
      </c>
      <c r="N134" s="14">
        <f t="shared" si="16"/>
        <v>915</v>
      </c>
      <c r="O134" s="14">
        <v>600</v>
      </c>
      <c r="P134" s="14">
        <f t="shared" si="17"/>
        <v>800</v>
      </c>
      <c r="Q134" s="31">
        <v>480</v>
      </c>
      <c r="R134" s="18">
        <f t="shared" si="28"/>
        <v>1.6666666666666667</v>
      </c>
      <c r="S134" s="12">
        <f t="shared" si="18"/>
        <v>219.8</v>
      </c>
      <c r="T134" s="12">
        <f t="shared" si="19"/>
        <v>260.14285714285717</v>
      </c>
      <c r="U134" s="41">
        <f t="shared" si="20"/>
        <v>338.18571428571431</v>
      </c>
      <c r="V134" s="41">
        <f t="shared" si="21"/>
        <v>125.66666666666667</v>
      </c>
      <c r="W134" s="41">
        <f t="shared" si="22"/>
        <v>163.36666666666667</v>
      </c>
      <c r="X134" s="12">
        <f t="shared" si="26"/>
        <v>0.7688083470620537</v>
      </c>
      <c r="Y134" s="112">
        <f t="shared" si="24"/>
        <v>214.55714285714294</v>
      </c>
      <c r="Z134" s="46">
        <v>200</v>
      </c>
      <c r="AA134" s="6">
        <v>7000</v>
      </c>
      <c r="AB134" s="6">
        <v>100</v>
      </c>
      <c r="AC134" s="9">
        <v>1.4257142857142859E-4</v>
      </c>
      <c r="AD134" s="106">
        <f t="shared" si="27"/>
        <v>2.8514285714285718E-2</v>
      </c>
      <c r="AE134" s="51">
        <v>8.0000000000000002E-3</v>
      </c>
    </row>
    <row r="135" spans="1:31" s="1" customFormat="1" ht="21.95" customHeight="1" x14ac:dyDescent="0.2">
      <c r="A135" s="50" t="s">
        <v>146</v>
      </c>
      <c r="B135" s="7" t="s">
        <v>297</v>
      </c>
      <c r="C135" s="16">
        <v>28</v>
      </c>
      <c r="D135" s="16">
        <v>125</v>
      </c>
      <c r="E135" s="16">
        <v>32</v>
      </c>
      <c r="F135" s="16">
        <v>140</v>
      </c>
      <c r="G135" s="16">
        <v>68</v>
      </c>
      <c r="H135" s="16">
        <v>80</v>
      </c>
      <c r="I135" s="16">
        <v>2</v>
      </c>
      <c r="J135" s="16">
        <v>62</v>
      </c>
      <c r="K135" s="16">
        <v>117</v>
      </c>
      <c r="L135" s="16">
        <v>14</v>
      </c>
      <c r="M135" s="20">
        <v>100</v>
      </c>
      <c r="N135" s="14">
        <f t="shared" si="16"/>
        <v>193</v>
      </c>
      <c r="O135" s="14"/>
      <c r="P135" s="14">
        <f t="shared" si="17"/>
        <v>100</v>
      </c>
      <c r="Q135" s="31">
        <v>66</v>
      </c>
      <c r="R135" s="18">
        <f t="shared" si="28"/>
        <v>1.5151515151515151</v>
      </c>
      <c r="S135" s="12">
        <f t="shared" si="18"/>
        <v>66.8</v>
      </c>
      <c r="T135" s="12">
        <f t="shared" si="19"/>
        <v>74.857142857142861</v>
      </c>
      <c r="U135" s="41">
        <f t="shared" si="20"/>
        <v>97.314285714285717</v>
      </c>
      <c r="V135" s="41">
        <f t="shared" si="21"/>
        <v>48</v>
      </c>
      <c r="W135" s="41">
        <f t="shared" si="22"/>
        <v>62.400000000000006</v>
      </c>
      <c r="X135" s="12">
        <f t="shared" si="26"/>
        <v>1.3358778625954197</v>
      </c>
      <c r="Y135" s="112">
        <f t="shared" si="24"/>
        <v>191.94285714285718</v>
      </c>
      <c r="Z135" s="46">
        <v>200</v>
      </c>
      <c r="AA135" s="6">
        <v>2880</v>
      </c>
      <c r="AB135" s="6">
        <v>20</v>
      </c>
      <c r="AC135" s="9">
        <v>3.465277777777778E-4</v>
      </c>
      <c r="AD135" s="106">
        <f t="shared" si="27"/>
        <v>6.9305555555555565E-2</v>
      </c>
      <c r="AE135" s="51">
        <v>8.9999999999999993E-3</v>
      </c>
    </row>
    <row r="136" spans="1:31" s="1" customFormat="1" ht="21.95" customHeight="1" x14ac:dyDescent="0.2">
      <c r="A136" s="50" t="s">
        <v>147</v>
      </c>
      <c r="B136" s="7" t="s">
        <v>298</v>
      </c>
      <c r="C136" s="16">
        <v>266</v>
      </c>
      <c r="D136" s="16">
        <v>178</v>
      </c>
      <c r="E136" s="16">
        <v>290</v>
      </c>
      <c r="F136" s="16">
        <v>281</v>
      </c>
      <c r="G136" s="16">
        <v>289</v>
      </c>
      <c r="H136" s="16">
        <v>190</v>
      </c>
      <c r="I136" s="16">
        <v>174</v>
      </c>
      <c r="J136" s="16">
        <v>420</v>
      </c>
      <c r="K136" s="16">
        <v>384</v>
      </c>
      <c r="L136" s="16">
        <v>322</v>
      </c>
      <c r="M136" s="20">
        <v>500</v>
      </c>
      <c r="N136" s="14">
        <f t="shared" si="16"/>
        <v>1126</v>
      </c>
      <c r="O136" s="14"/>
      <c r="P136" s="14">
        <f t="shared" si="17"/>
        <v>500</v>
      </c>
      <c r="Q136" s="31">
        <v>380</v>
      </c>
      <c r="R136" s="18">
        <f t="shared" si="28"/>
        <v>1.3157894736842106</v>
      </c>
      <c r="S136" s="12">
        <f t="shared" si="18"/>
        <v>279.39999999999998</v>
      </c>
      <c r="T136" s="12">
        <f t="shared" si="19"/>
        <v>287.14285714285717</v>
      </c>
      <c r="U136" s="41">
        <f t="shared" si="20"/>
        <v>373.28571428571433</v>
      </c>
      <c r="V136" s="41">
        <f t="shared" si="21"/>
        <v>261.33333333333331</v>
      </c>
      <c r="W136" s="41">
        <f t="shared" si="22"/>
        <v>339.73333333333335</v>
      </c>
      <c r="X136" s="12">
        <f t="shared" si="26"/>
        <v>1.7412935323383083</v>
      </c>
      <c r="Y136" s="112">
        <f t="shared" si="24"/>
        <v>619.85714285714312</v>
      </c>
      <c r="Z136" s="46">
        <v>600</v>
      </c>
      <c r="AA136" s="6">
        <v>2880</v>
      </c>
      <c r="AB136" s="6">
        <v>20</v>
      </c>
      <c r="AC136" s="9">
        <v>3.465277777777778E-4</v>
      </c>
      <c r="AD136" s="106">
        <f t="shared" si="27"/>
        <v>0.20791666666666667</v>
      </c>
      <c r="AE136" s="51">
        <v>1.4E-2</v>
      </c>
    </row>
    <row r="137" spans="1:31" s="1" customFormat="1" ht="21.95" customHeight="1" x14ac:dyDescent="0.2">
      <c r="A137" s="50" t="s">
        <v>148</v>
      </c>
      <c r="B137" s="7" t="s">
        <v>299</v>
      </c>
      <c r="C137" s="16">
        <v>61</v>
      </c>
      <c r="D137" s="16">
        <v>110</v>
      </c>
      <c r="E137" s="16">
        <v>50</v>
      </c>
      <c r="F137" s="16">
        <v>155</v>
      </c>
      <c r="G137" s="16">
        <v>70</v>
      </c>
      <c r="H137" s="16">
        <v>10</v>
      </c>
      <c r="I137" s="16">
        <v>80</v>
      </c>
      <c r="J137" s="16">
        <v>30</v>
      </c>
      <c r="K137" s="16">
        <v>94</v>
      </c>
      <c r="L137" s="16">
        <v>60</v>
      </c>
      <c r="M137" s="20">
        <v>100</v>
      </c>
      <c r="N137" s="14">
        <f t="shared" si="16"/>
        <v>184</v>
      </c>
      <c r="O137" s="14"/>
      <c r="P137" s="14">
        <f t="shared" si="17"/>
        <v>100</v>
      </c>
      <c r="Q137" s="31">
        <v>90</v>
      </c>
      <c r="R137" s="18">
        <f>P137/Q137</f>
        <v>1.1111111111111112</v>
      </c>
      <c r="S137" s="12">
        <f t="shared" si="18"/>
        <v>72</v>
      </c>
      <c r="T137" s="12">
        <f t="shared" si="19"/>
        <v>85.714285714285708</v>
      </c>
      <c r="U137" s="41">
        <f t="shared" si="20"/>
        <v>111.42857142857143</v>
      </c>
      <c r="V137" s="41">
        <f t="shared" si="21"/>
        <v>40</v>
      </c>
      <c r="W137" s="41">
        <f t="shared" si="22"/>
        <v>52</v>
      </c>
      <c r="X137" s="12">
        <f t="shared" ref="X137:X159" si="29">M137/T137</f>
        <v>1.1666666666666667</v>
      </c>
      <c r="Y137" s="112">
        <f t="shared" si="24"/>
        <v>234.28571428571428</v>
      </c>
      <c r="Z137" s="46">
        <v>200</v>
      </c>
      <c r="AA137" s="6">
        <v>240</v>
      </c>
      <c r="AB137" s="6">
        <v>20</v>
      </c>
      <c r="AC137" s="9">
        <v>4.0416666666666665E-3</v>
      </c>
      <c r="AD137" s="106">
        <f t="shared" ref="AD137:AD159" si="30">Z137*AC137</f>
        <v>0.80833333333333335</v>
      </c>
      <c r="AE137" s="51">
        <v>0.17100000000000001</v>
      </c>
    </row>
    <row r="138" spans="1:31" s="1" customFormat="1" ht="21.95" customHeight="1" x14ac:dyDescent="0.2">
      <c r="A138" s="50" t="s">
        <v>149</v>
      </c>
      <c r="B138" s="7" t="s">
        <v>300</v>
      </c>
      <c r="C138" s="16">
        <v>62</v>
      </c>
      <c r="D138" s="16">
        <v>40</v>
      </c>
      <c r="E138" s="16">
        <v>20</v>
      </c>
      <c r="F138" s="16">
        <v>32</v>
      </c>
      <c r="G138" s="16">
        <v>63</v>
      </c>
      <c r="H138" s="16">
        <v>22</v>
      </c>
      <c r="I138" s="16">
        <v>70</v>
      </c>
      <c r="J138" s="16">
        <v>10</v>
      </c>
      <c r="K138" s="16">
        <v>11</v>
      </c>
      <c r="L138" s="16">
        <v>0</v>
      </c>
      <c r="M138" s="20">
        <v>200</v>
      </c>
      <c r="N138" s="14">
        <f t="shared" ref="N138:N159" si="31">J138+K138+L138</f>
        <v>21</v>
      </c>
      <c r="O138" s="14"/>
      <c r="P138" s="14">
        <f t="shared" ref="P138:P159" si="32">M138+O138</f>
        <v>200</v>
      </c>
      <c r="Q138" s="31">
        <v>10</v>
      </c>
      <c r="R138" s="18">
        <f t="shared" si="28"/>
        <v>20</v>
      </c>
      <c r="S138" s="12">
        <f t="shared" ref="S138:S159" si="33">(C138+D138+E138+F138+G138+H138+I138+J138+K138+L138)/10</f>
        <v>33</v>
      </c>
      <c r="T138" s="12">
        <f t="shared" ref="T138:T159" si="34">(C138+D138+E138+F138+G138+K138+L138)/7</f>
        <v>32.571428571428569</v>
      </c>
      <c r="U138" s="41">
        <f t="shared" ref="U138:U159" si="35">T138*1.3</f>
        <v>42.342857142857142</v>
      </c>
      <c r="V138" s="41">
        <f t="shared" ref="V138:V159" si="36">(H138+I138+J138)/3</f>
        <v>34</v>
      </c>
      <c r="W138" s="41">
        <f t="shared" ref="W138:W159" si="37">V138*1.3</f>
        <v>44.2</v>
      </c>
      <c r="X138" s="12">
        <f t="shared" si="29"/>
        <v>6.1403508771929829</v>
      </c>
      <c r="Y138" s="112">
        <f t="shared" ref="Y138:Y159" si="38">(U138*3)-P138</f>
        <v>-72.971428571428575</v>
      </c>
      <c r="Z138" s="46"/>
      <c r="AA138" s="6">
        <v>1400</v>
      </c>
      <c r="AB138" s="6">
        <v>20</v>
      </c>
      <c r="AC138" s="9">
        <v>7.128571428571429E-4</v>
      </c>
      <c r="AD138" s="106">
        <f t="shared" si="30"/>
        <v>0</v>
      </c>
      <c r="AE138" s="51">
        <v>2.4E-2</v>
      </c>
    </row>
    <row r="139" spans="1:31" s="1" customFormat="1" ht="21.95" customHeight="1" x14ac:dyDescent="0.2">
      <c r="A139" s="50" t="s">
        <v>150</v>
      </c>
      <c r="B139" s="7" t="s">
        <v>301</v>
      </c>
      <c r="C139" s="16">
        <v>40</v>
      </c>
      <c r="D139" s="16">
        <v>62</v>
      </c>
      <c r="E139" s="16">
        <v>10</v>
      </c>
      <c r="F139" s="16">
        <v>40</v>
      </c>
      <c r="G139" s="16">
        <v>1</v>
      </c>
      <c r="H139" s="16">
        <v>42</v>
      </c>
      <c r="I139" s="16">
        <v>0</v>
      </c>
      <c r="J139" s="16">
        <v>42</v>
      </c>
      <c r="K139" s="16">
        <v>22</v>
      </c>
      <c r="L139" s="16">
        <v>60</v>
      </c>
      <c r="M139" s="20">
        <v>173</v>
      </c>
      <c r="N139" s="14">
        <f t="shared" si="31"/>
        <v>124</v>
      </c>
      <c r="O139" s="14"/>
      <c r="P139" s="14">
        <f t="shared" si="32"/>
        <v>173</v>
      </c>
      <c r="Q139" s="31">
        <v>40</v>
      </c>
      <c r="R139" s="18">
        <f t="shared" si="28"/>
        <v>4.3250000000000002</v>
      </c>
      <c r="S139" s="12">
        <f t="shared" si="33"/>
        <v>31.9</v>
      </c>
      <c r="T139" s="12">
        <f t="shared" si="34"/>
        <v>33.571428571428569</v>
      </c>
      <c r="U139" s="41">
        <f t="shared" si="35"/>
        <v>43.642857142857139</v>
      </c>
      <c r="V139" s="41">
        <f t="shared" si="36"/>
        <v>28</v>
      </c>
      <c r="W139" s="41">
        <f t="shared" si="37"/>
        <v>36.4</v>
      </c>
      <c r="X139" s="12">
        <f t="shared" si="29"/>
        <v>5.1531914893617028</v>
      </c>
      <c r="Y139" s="112">
        <f t="shared" si="38"/>
        <v>-42.071428571428584</v>
      </c>
      <c r="Z139" s="46"/>
      <c r="AA139" s="6">
        <v>960</v>
      </c>
      <c r="AB139" s="6">
        <v>20</v>
      </c>
      <c r="AC139" s="9">
        <v>1.2197916666666668E-3</v>
      </c>
      <c r="AD139" s="106">
        <f t="shared" si="30"/>
        <v>0</v>
      </c>
      <c r="AE139" s="51">
        <v>3.3000000000000002E-2</v>
      </c>
    </row>
    <row r="140" spans="1:31" s="1" customFormat="1" ht="21.95" customHeight="1" x14ac:dyDescent="0.2">
      <c r="A140" s="50" t="s">
        <v>151</v>
      </c>
      <c r="B140" s="7" t="s">
        <v>302</v>
      </c>
      <c r="C140" s="16">
        <v>100</v>
      </c>
      <c r="D140" s="16">
        <v>220</v>
      </c>
      <c r="E140" s="16">
        <v>140</v>
      </c>
      <c r="F140" s="16">
        <v>90</v>
      </c>
      <c r="G140" s="16">
        <v>130</v>
      </c>
      <c r="H140" s="16">
        <v>60</v>
      </c>
      <c r="I140" s="16">
        <v>40</v>
      </c>
      <c r="J140" s="16">
        <v>150</v>
      </c>
      <c r="K140" s="16">
        <v>150</v>
      </c>
      <c r="L140" s="16">
        <v>220</v>
      </c>
      <c r="M140" s="20">
        <v>470</v>
      </c>
      <c r="N140" s="14">
        <f t="shared" si="31"/>
        <v>520</v>
      </c>
      <c r="O140" s="14">
        <v>200</v>
      </c>
      <c r="P140" s="14">
        <f t="shared" si="32"/>
        <v>670</v>
      </c>
      <c r="Q140" s="31">
        <v>130</v>
      </c>
      <c r="R140" s="18">
        <f t="shared" si="28"/>
        <v>5.1538461538461542</v>
      </c>
      <c r="S140" s="12">
        <f t="shared" si="33"/>
        <v>130</v>
      </c>
      <c r="T140" s="12">
        <f t="shared" si="34"/>
        <v>150</v>
      </c>
      <c r="U140" s="41">
        <f t="shared" si="35"/>
        <v>195</v>
      </c>
      <c r="V140" s="41">
        <f t="shared" si="36"/>
        <v>83.333333333333329</v>
      </c>
      <c r="W140" s="41">
        <f t="shared" si="37"/>
        <v>108.33333333333333</v>
      </c>
      <c r="X140" s="12">
        <f t="shared" si="29"/>
        <v>3.1333333333333333</v>
      </c>
      <c r="Y140" s="112">
        <f t="shared" si="38"/>
        <v>-85</v>
      </c>
      <c r="Z140" s="46"/>
      <c r="AA140" s="6">
        <v>960</v>
      </c>
      <c r="AB140" s="6">
        <v>20</v>
      </c>
      <c r="AC140" s="9">
        <v>9.8020833333333337E-4</v>
      </c>
      <c r="AD140" s="106">
        <f t="shared" si="30"/>
        <v>0</v>
      </c>
      <c r="AE140" s="51">
        <v>4.3999999999999997E-2</v>
      </c>
    </row>
    <row r="141" spans="1:31" s="1" customFormat="1" ht="21.95" customHeight="1" x14ac:dyDescent="0.2">
      <c r="A141" s="50" t="s">
        <v>152</v>
      </c>
      <c r="B141" s="7" t="s">
        <v>303</v>
      </c>
      <c r="C141" s="16">
        <v>70</v>
      </c>
      <c r="D141" s="16">
        <v>105</v>
      </c>
      <c r="E141" s="16">
        <v>77</v>
      </c>
      <c r="F141" s="16">
        <v>100</v>
      </c>
      <c r="G141" s="16">
        <v>31</v>
      </c>
      <c r="H141" s="16">
        <v>75</v>
      </c>
      <c r="I141" s="16">
        <v>12</v>
      </c>
      <c r="J141" s="16">
        <v>120</v>
      </c>
      <c r="K141" s="16">
        <v>120</v>
      </c>
      <c r="L141" s="16">
        <v>25</v>
      </c>
      <c r="M141" s="20">
        <v>480</v>
      </c>
      <c r="N141" s="14">
        <f t="shared" si="31"/>
        <v>265</v>
      </c>
      <c r="O141" s="14">
        <v>240</v>
      </c>
      <c r="P141" s="14">
        <f t="shared" si="32"/>
        <v>720</v>
      </c>
      <c r="Q141" s="31">
        <v>100</v>
      </c>
      <c r="R141" s="18">
        <f t="shared" si="28"/>
        <v>7.2</v>
      </c>
      <c r="S141" s="12">
        <f t="shared" si="33"/>
        <v>73.5</v>
      </c>
      <c r="T141" s="12">
        <f t="shared" si="34"/>
        <v>75.428571428571431</v>
      </c>
      <c r="U141" s="41">
        <f t="shared" si="35"/>
        <v>98.057142857142864</v>
      </c>
      <c r="V141" s="41">
        <f t="shared" si="36"/>
        <v>69</v>
      </c>
      <c r="W141" s="41">
        <f t="shared" si="37"/>
        <v>89.7</v>
      </c>
      <c r="X141" s="12">
        <f t="shared" si="29"/>
        <v>6.3636363636363633</v>
      </c>
      <c r="Y141" s="112">
        <f t="shared" si="38"/>
        <v>-425.82857142857142</v>
      </c>
      <c r="Z141" s="46"/>
      <c r="AA141" s="6">
        <v>240</v>
      </c>
      <c r="AB141" s="6">
        <v>20</v>
      </c>
      <c r="AC141" s="9">
        <v>4.0416666666666665E-3</v>
      </c>
      <c r="AD141" s="106">
        <f t="shared" si="30"/>
        <v>0</v>
      </c>
      <c r="AE141" s="51">
        <v>0.18099999999999999</v>
      </c>
    </row>
    <row r="142" spans="1:31" s="1" customFormat="1" ht="21.95" customHeight="1" x14ac:dyDescent="0.2">
      <c r="A142" s="50" t="s">
        <v>153</v>
      </c>
      <c r="B142" s="7" t="s">
        <v>304</v>
      </c>
      <c r="C142" s="16">
        <v>80</v>
      </c>
      <c r="D142" s="16">
        <v>0</v>
      </c>
      <c r="E142" s="16">
        <v>105</v>
      </c>
      <c r="F142" s="16">
        <v>3</v>
      </c>
      <c r="G142" s="16">
        <v>25</v>
      </c>
      <c r="H142" s="16">
        <v>4</v>
      </c>
      <c r="I142" s="16">
        <v>0</v>
      </c>
      <c r="J142" s="16">
        <v>2</v>
      </c>
      <c r="K142" s="16">
        <v>11</v>
      </c>
      <c r="L142" s="16">
        <v>6</v>
      </c>
      <c r="M142" s="20">
        <v>100</v>
      </c>
      <c r="N142" s="14">
        <f t="shared" si="31"/>
        <v>19</v>
      </c>
      <c r="O142" s="14"/>
      <c r="P142" s="14">
        <f t="shared" si="32"/>
        <v>100</v>
      </c>
      <c r="Q142" s="31">
        <v>10</v>
      </c>
      <c r="R142" s="18">
        <f t="shared" si="28"/>
        <v>10</v>
      </c>
      <c r="S142" s="12">
        <f t="shared" si="33"/>
        <v>23.6</v>
      </c>
      <c r="T142" s="12">
        <f t="shared" si="34"/>
        <v>32.857142857142854</v>
      </c>
      <c r="U142" s="41">
        <f t="shared" si="35"/>
        <v>42.714285714285715</v>
      </c>
      <c r="V142" s="41">
        <f t="shared" si="36"/>
        <v>2</v>
      </c>
      <c r="W142" s="41">
        <f t="shared" si="37"/>
        <v>2.6</v>
      </c>
      <c r="X142" s="12">
        <f t="shared" si="29"/>
        <v>3.0434782608695654</v>
      </c>
      <c r="Y142" s="112">
        <f t="shared" si="38"/>
        <v>28.142857142857139</v>
      </c>
      <c r="Z142" s="62">
        <v>40</v>
      </c>
      <c r="AA142" s="6">
        <v>1400</v>
      </c>
      <c r="AB142" s="6">
        <v>20</v>
      </c>
      <c r="AC142" s="9">
        <v>7.128571428571429E-4</v>
      </c>
      <c r="AD142" s="106">
        <f t="shared" si="30"/>
        <v>2.8514285714285714E-2</v>
      </c>
      <c r="AE142" s="51">
        <v>2.4E-2</v>
      </c>
    </row>
    <row r="143" spans="1:31" s="1" customFormat="1" ht="21.95" customHeight="1" x14ac:dyDescent="0.2">
      <c r="A143" s="50" t="s">
        <v>154</v>
      </c>
      <c r="B143" s="7" t="s">
        <v>305</v>
      </c>
      <c r="C143" s="16">
        <v>40</v>
      </c>
      <c r="D143" s="16">
        <v>40</v>
      </c>
      <c r="E143" s="16">
        <v>20</v>
      </c>
      <c r="F143" s="16">
        <v>61</v>
      </c>
      <c r="G143" s="16">
        <v>3</v>
      </c>
      <c r="H143" s="16">
        <v>2</v>
      </c>
      <c r="I143" s="16">
        <v>0</v>
      </c>
      <c r="J143" s="16">
        <v>23</v>
      </c>
      <c r="K143" s="16">
        <v>4</v>
      </c>
      <c r="L143" s="16">
        <v>5</v>
      </c>
      <c r="M143" s="20">
        <v>120</v>
      </c>
      <c r="N143" s="14">
        <f t="shared" si="31"/>
        <v>32</v>
      </c>
      <c r="O143" s="14"/>
      <c r="P143" s="14">
        <f t="shared" si="32"/>
        <v>120</v>
      </c>
      <c r="Q143" s="31">
        <v>9.7019704433497544</v>
      </c>
      <c r="R143" s="18">
        <f t="shared" si="28"/>
        <v>12.368621477532368</v>
      </c>
      <c r="S143" s="12">
        <f t="shared" si="33"/>
        <v>19.8</v>
      </c>
      <c r="T143" s="12">
        <f t="shared" si="34"/>
        <v>24.714285714285715</v>
      </c>
      <c r="U143" s="41">
        <f t="shared" si="35"/>
        <v>32.128571428571433</v>
      </c>
      <c r="V143" s="41">
        <f t="shared" si="36"/>
        <v>8.3333333333333339</v>
      </c>
      <c r="W143" s="41">
        <f t="shared" si="37"/>
        <v>10.833333333333334</v>
      </c>
      <c r="X143" s="12">
        <f t="shared" si="29"/>
        <v>4.8554913294797686</v>
      </c>
      <c r="Y143" s="112">
        <f t="shared" si="38"/>
        <v>-23.6142857142857</v>
      </c>
      <c r="Z143" s="46"/>
      <c r="AA143" s="6">
        <v>960</v>
      </c>
      <c r="AB143" s="6">
        <v>20</v>
      </c>
      <c r="AC143" s="9">
        <v>1.2197916666666668E-3</v>
      </c>
      <c r="AD143" s="106">
        <f t="shared" si="30"/>
        <v>0</v>
      </c>
      <c r="AE143" s="51">
        <v>3.5000000000000003E-2</v>
      </c>
    </row>
    <row r="144" spans="1:31" s="1" customFormat="1" ht="21.95" customHeight="1" x14ac:dyDescent="0.2">
      <c r="A144" s="50" t="s">
        <v>155</v>
      </c>
      <c r="B144" s="7" t="s">
        <v>306</v>
      </c>
      <c r="C144" s="16">
        <v>120</v>
      </c>
      <c r="D144" s="16">
        <v>130</v>
      </c>
      <c r="E144" s="16">
        <v>280</v>
      </c>
      <c r="F144" s="16">
        <v>252</v>
      </c>
      <c r="G144" s="16">
        <v>132</v>
      </c>
      <c r="H144" s="16">
        <v>95</v>
      </c>
      <c r="I144" s="16">
        <v>54</v>
      </c>
      <c r="J144" s="16">
        <v>150</v>
      </c>
      <c r="K144" s="16">
        <v>260</v>
      </c>
      <c r="L144" s="16">
        <v>260</v>
      </c>
      <c r="M144" s="20">
        <v>415</v>
      </c>
      <c r="N144" s="14">
        <f t="shared" si="31"/>
        <v>670</v>
      </c>
      <c r="O144" s="14">
        <v>480</v>
      </c>
      <c r="P144" s="14">
        <f t="shared" si="32"/>
        <v>895</v>
      </c>
      <c r="Q144" s="31">
        <v>260</v>
      </c>
      <c r="R144" s="18">
        <f t="shared" si="28"/>
        <v>3.4423076923076925</v>
      </c>
      <c r="S144" s="12">
        <f t="shared" si="33"/>
        <v>173.3</v>
      </c>
      <c r="T144" s="12">
        <f t="shared" si="34"/>
        <v>204.85714285714286</v>
      </c>
      <c r="U144" s="41">
        <f>T144*1.3</f>
        <v>266.31428571428575</v>
      </c>
      <c r="V144" s="41">
        <f t="shared" si="36"/>
        <v>99.666666666666671</v>
      </c>
      <c r="W144" s="41">
        <f t="shared" si="37"/>
        <v>129.56666666666669</v>
      </c>
      <c r="X144" s="12">
        <f t="shared" si="29"/>
        <v>2.0258019525801951</v>
      </c>
      <c r="Y144" s="112">
        <f t="shared" si="38"/>
        <v>-96.057142857142708</v>
      </c>
      <c r="Z144" s="46"/>
      <c r="AA144" s="6">
        <v>960</v>
      </c>
      <c r="AB144" s="6">
        <v>20</v>
      </c>
      <c r="AC144" s="9">
        <v>9.8020833333333337E-4</v>
      </c>
      <c r="AD144" s="106">
        <f t="shared" si="30"/>
        <v>0</v>
      </c>
      <c r="AE144" s="51">
        <v>4.7E-2</v>
      </c>
    </row>
    <row r="145" spans="1:31" s="1" customFormat="1" ht="21.95" customHeight="1" x14ac:dyDescent="0.2">
      <c r="A145" s="50" t="s">
        <v>156</v>
      </c>
      <c r="B145" s="7" t="s">
        <v>307</v>
      </c>
      <c r="C145" s="16">
        <v>558</v>
      </c>
      <c r="D145" s="16">
        <v>589</v>
      </c>
      <c r="E145" s="16">
        <v>870</v>
      </c>
      <c r="F145" s="16">
        <v>735</v>
      </c>
      <c r="G145" s="16">
        <v>319</v>
      </c>
      <c r="H145" s="16">
        <v>443</v>
      </c>
      <c r="I145" s="16">
        <v>306</v>
      </c>
      <c r="J145" s="16">
        <v>850</v>
      </c>
      <c r="K145" s="16">
        <v>963</v>
      </c>
      <c r="L145" s="16">
        <v>1081</v>
      </c>
      <c r="M145" s="20">
        <v>1351</v>
      </c>
      <c r="N145" s="14">
        <f t="shared" si="31"/>
        <v>2894</v>
      </c>
      <c r="O145" s="14">
        <v>960</v>
      </c>
      <c r="P145" s="14">
        <f t="shared" si="32"/>
        <v>2311</v>
      </c>
      <c r="Q145" s="31">
        <v>800</v>
      </c>
      <c r="R145" s="18">
        <f t="shared" si="28"/>
        <v>2.8887499999999999</v>
      </c>
      <c r="S145" s="12">
        <f t="shared" si="33"/>
        <v>671.4</v>
      </c>
      <c r="T145" s="12">
        <f t="shared" si="34"/>
        <v>730.71428571428567</v>
      </c>
      <c r="U145" s="41">
        <f t="shared" si="35"/>
        <v>949.92857142857144</v>
      </c>
      <c r="V145" s="41">
        <f t="shared" si="36"/>
        <v>533</v>
      </c>
      <c r="W145" s="41">
        <f t="shared" si="37"/>
        <v>692.9</v>
      </c>
      <c r="X145" s="12">
        <f t="shared" si="29"/>
        <v>1.8488758553274685</v>
      </c>
      <c r="Y145" s="112">
        <f t="shared" si="38"/>
        <v>538.78571428571422</v>
      </c>
      <c r="Z145" s="46">
        <v>480</v>
      </c>
      <c r="AA145" s="6">
        <v>240</v>
      </c>
      <c r="AB145" s="6">
        <v>20</v>
      </c>
      <c r="AC145" s="9">
        <v>4.6416666666666672E-3</v>
      </c>
      <c r="AD145" s="106">
        <f t="shared" si="30"/>
        <v>2.2280000000000002</v>
      </c>
      <c r="AE145" s="51">
        <v>0.183</v>
      </c>
    </row>
    <row r="146" spans="1:31" s="1" customFormat="1" ht="21.95" customHeight="1" x14ac:dyDescent="0.2">
      <c r="A146" s="50" t="s">
        <v>157</v>
      </c>
      <c r="B146" s="7" t="s">
        <v>308</v>
      </c>
      <c r="C146" s="16">
        <v>1076</v>
      </c>
      <c r="D146" s="16">
        <v>845</v>
      </c>
      <c r="E146" s="16">
        <v>1375</v>
      </c>
      <c r="F146" s="16">
        <v>990</v>
      </c>
      <c r="G146" s="16">
        <v>508</v>
      </c>
      <c r="H146" s="16">
        <v>660</v>
      </c>
      <c r="I146" s="16">
        <v>536</v>
      </c>
      <c r="J146" s="16">
        <v>555</v>
      </c>
      <c r="K146" s="16">
        <v>1598</v>
      </c>
      <c r="L146" s="16">
        <v>1022</v>
      </c>
      <c r="M146" s="20">
        <v>1417</v>
      </c>
      <c r="N146" s="14">
        <f t="shared" si="31"/>
        <v>3175</v>
      </c>
      <c r="O146" s="14">
        <v>1400</v>
      </c>
      <c r="P146" s="14">
        <f t="shared" si="32"/>
        <v>2817</v>
      </c>
      <c r="Q146" s="31">
        <v>500</v>
      </c>
      <c r="R146" s="18">
        <f t="shared" si="28"/>
        <v>5.6340000000000003</v>
      </c>
      <c r="S146" s="12">
        <f t="shared" si="33"/>
        <v>916.5</v>
      </c>
      <c r="T146" s="12">
        <f t="shared" si="34"/>
        <v>1059.1428571428571</v>
      </c>
      <c r="U146" s="41">
        <f t="shared" si="35"/>
        <v>1376.8857142857144</v>
      </c>
      <c r="V146" s="41">
        <f t="shared" si="36"/>
        <v>583.66666666666663</v>
      </c>
      <c r="W146" s="41">
        <f t="shared" si="37"/>
        <v>758.76666666666665</v>
      </c>
      <c r="X146" s="12">
        <f t="shared" si="29"/>
        <v>1.3378742918802267</v>
      </c>
      <c r="Y146" s="112">
        <f t="shared" si="38"/>
        <v>1313.6571428571433</v>
      </c>
      <c r="Z146" s="46">
        <v>1400</v>
      </c>
      <c r="AA146" s="6">
        <v>1400</v>
      </c>
      <c r="AB146" s="6">
        <v>20</v>
      </c>
      <c r="AC146" s="9">
        <v>7.128571428571429E-4</v>
      </c>
      <c r="AD146" s="106">
        <f t="shared" si="30"/>
        <v>0.99800000000000011</v>
      </c>
      <c r="AE146" s="51">
        <v>2.3E-2</v>
      </c>
    </row>
    <row r="147" spans="1:31" s="1" customFormat="1" ht="21.95" customHeight="1" x14ac:dyDescent="0.2">
      <c r="A147" s="50" t="s">
        <v>158</v>
      </c>
      <c r="B147" s="7" t="s">
        <v>309</v>
      </c>
      <c r="C147" s="16">
        <v>270</v>
      </c>
      <c r="D147" s="16">
        <v>260</v>
      </c>
      <c r="E147" s="16">
        <v>545</v>
      </c>
      <c r="F147" s="16">
        <v>765</v>
      </c>
      <c r="G147" s="16">
        <v>427</v>
      </c>
      <c r="H147" s="16">
        <v>395</v>
      </c>
      <c r="I147" s="16">
        <v>66</v>
      </c>
      <c r="J147" s="16">
        <v>296</v>
      </c>
      <c r="K147" s="16">
        <v>902</v>
      </c>
      <c r="L147" s="16">
        <v>698</v>
      </c>
      <c r="M147" s="20">
        <v>1251</v>
      </c>
      <c r="N147" s="14">
        <f t="shared" si="31"/>
        <v>1896</v>
      </c>
      <c r="O147" s="14">
        <v>480</v>
      </c>
      <c r="P147" s="14">
        <f t="shared" si="32"/>
        <v>1731</v>
      </c>
      <c r="Q147" s="31">
        <v>350</v>
      </c>
      <c r="R147" s="18">
        <f t="shared" si="28"/>
        <v>4.9457142857142857</v>
      </c>
      <c r="S147" s="12">
        <f t="shared" si="33"/>
        <v>462.4</v>
      </c>
      <c r="T147" s="12">
        <f t="shared" si="34"/>
        <v>552.42857142857144</v>
      </c>
      <c r="U147" s="41">
        <f t="shared" si="35"/>
        <v>718.15714285714296</v>
      </c>
      <c r="V147" s="41">
        <f t="shared" si="36"/>
        <v>252.33333333333334</v>
      </c>
      <c r="W147" s="41">
        <f t="shared" si="37"/>
        <v>328.03333333333336</v>
      </c>
      <c r="X147" s="12">
        <f t="shared" si="29"/>
        <v>2.264546159813809</v>
      </c>
      <c r="Y147" s="112">
        <f t="shared" si="38"/>
        <v>423.47142857142899</v>
      </c>
      <c r="Z147" s="46">
        <v>400</v>
      </c>
      <c r="AA147" s="6">
        <v>960</v>
      </c>
      <c r="AB147" s="6">
        <v>20</v>
      </c>
      <c r="AC147" s="9">
        <v>1.2197916666666668E-3</v>
      </c>
      <c r="AD147" s="106">
        <f t="shared" si="30"/>
        <v>0.48791666666666672</v>
      </c>
      <c r="AE147" s="51">
        <v>3.3000000000000002E-2</v>
      </c>
    </row>
    <row r="148" spans="1:31" s="1" customFormat="1" ht="21.95" customHeight="1" x14ac:dyDescent="0.2">
      <c r="A148" s="50" t="s">
        <v>159</v>
      </c>
      <c r="B148" s="7" t="s">
        <v>310</v>
      </c>
      <c r="C148" s="16">
        <v>2866</v>
      </c>
      <c r="D148" s="16">
        <v>2166</v>
      </c>
      <c r="E148" s="16">
        <v>4115</v>
      </c>
      <c r="F148" s="16">
        <v>3227</v>
      </c>
      <c r="G148" s="16">
        <v>2069</v>
      </c>
      <c r="H148" s="16">
        <v>2056</v>
      </c>
      <c r="I148" s="16">
        <v>1645</v>
      </c>
      <c r="J148" s="16">
        <v>4919</v>
      </c>
      <c r="K148" s="16">
        <v>5200</v>
      </c>
      <c r="L148" s="16">
        <v>3843</v>
      </c>
      <c r="M148" s="20">
        <v>5495</v>
      </c>
      <c r="N148" s="14">
        <f t="shared" si="31"/>
        <v>13962</v>
      </c>
      <c r="O148" s="14">
        <v>4800</v>
      </c>
      <c r="P148" s="14">
        <f t="shared" si="32"/>
        <v>10295</v>
      </c>
      <c r="Q148" s="31">
        <v>5200</v>
      </c>
      <c r="R148" s="18">
        <f t="shared" si="28"/>
        <v>1.9798076923076924</v>
      </c>
      <c r="S148" s="12">
        <f t="shared" si="33"/>
        <v>3210.6</v>
      </c>
      <c r="T148" s="12">
        <f t="shared" si="34"/>
        <v>3355.1428571428573</v>
      </c>
      <c r="U148" s="41">
        <f t="shared" si="35"/>
        <v>4361.6857142857143</v>
      </c>
      <c r="V148" s="41">
        <f t="shared" si="36"/>
        <v>2873.3333333333335</v>
      </c>
      <c r="W148" s="41">
        <f t="shared" si="37"/>
        <v>3735.3333333333335</v>
      </c>
      <c r="X148" s="12">
        <f t="shared" si="29"/>
        <v>1.6377842118709016</v>
      </c>
      <c r="Y148" s="112">
        <f t="shared" si="38"/>
        <v>2790.057142857142</v>
      </c>
      <c r="Z148" s="46">
        <v>2880</v>
      </c>
      <c r="AA148" s="6">
        <v>960</v>
      </c>
      <c r="AB148" s="6">
        <v>20</v>
      </c>
      <c r="AC148" s="9">
        <v>9.8020833333333337E-4</v>
      </c>
      <c r="AD148" s="106">
        <f t="shared" si="30"/>
        <v>2.823</v>
      </c>
      <c r="AE148" s="51">
        <v>4.8000000000000001E-2</v>
      </c>
    </row>
    <row r="149" spans="1:31" s="1" customFormat="1" ht="21.95" customHeight="1" x14ac:dyDescent="0.2">
      <c r="A149" s="50" t="s">
        <v>160</v>
      </c>
      <c r="B149" s="7" t="s">
        <v>311</v>
      </c>
      <c r="C149" s="16">
        <v>40</v>
      </c>
      <c r="D149" s="16">
        <v>65</v>
      </c>
      <c r="E149" s="16">
        <v>6</v>
      </c>
      <c r="F149" s="16">
        <v>79</v>
      </c>
      <c r="G149" s="16">
        <v>28</v>
      </c>
      <c r="H149" s="16">
        <v>5</v>
      </c>
      <c r="I149" s="16">
        <v>0</v>
      </c>
      <c r="J149" s="16">
        <v>10</v>
      </c>
      <c r="K149" s="16">
        <v>0</v>
      </c>
      <c r="L149" s="16">
        <v>0</v>
      </c>
      <c r="M149" s="20">
        <v>20</v>
      </c>
      <c r="N149" s="14">
        <f t="shared" si="31"/>
        <v>10</v>
      </c>
      <c r="O149" s="14"/>
      <c r="P149" s="14">
        <f t="shared" si="32"/>
        <v>20</v>
      </c>
      <c r="Q149" s="31">
        <v>10.187637969094922</v>
      </c>
      <c r="R149" s="18">
        <f t="shared" si="28"/>
        <v>1.9631635969664141</v>
      </c>
      <c r="S149" s="12">
        <f t="shared" si="33"/>
        <v>23.3</v>
      </c>
      <c r="T149" s="12">
        <f t="shared" si="34"/>
        <v>31.142857142857142</v>
      </c>
      <c r="U149" s="41">
        <f t="shared" si="35"/>
        <v>40.485714285714288</v>
      </c>
      <c r="V149" s="41">
        <f t="shared" si="36"/>
        <v>5</v>
      </c>
      <c r="W149" s="41">
        <f t="shared" si="37"/>
        <v>6.5</v>
      </c>
      <c r="X149" s="12">
        <f t="shared" si="29"/>
        <v>0.64220183486238536</v>
      </c>
      <c r="Y149" s="112">
        <f t="shared" si="38"/>
        <v>101.45714285714286</v>
      </c>
      <c r="Z149" s="46">
        <v>100</v>
      </c>
      <c r="AA149" s="6">
        <v>160</v>
      </c>
      <c r="AB149" s="6">
        <v>20</v>
      </c>
      <c r="AC149" s="9">
        <v>5.6375000000000001E-3</v>
      </c>
      <c r="AD149" s="106">
        <f t="shared" si="30"/>
        <v>0.56374999999999997</v>
      </c>
      <c r="AE149" s="51">
        <v>0.22600000000000001</v>
      </c>
    </row>
    <row r="150" spans="1:31" s="1" customFormat="1" ht="21.95" customHeight="1" x14ac:dyDescent="0.2">
      <c r="A150" s="50" t="s">
        <v>161</v>
      </c>
      <c r="B150" s="7" t="s">
        <v>312</v>
      </c>
      <c r="C150" s="16">
        <v>5</v>
      </c>
      <c r="D150" s="16">
        <v>20</v>
      </c>
      <c r="E150" s="16">
        <v>1</v>
      </c>
      <c r="F150" s="16">
        <v>3</v>
      </c>
      <c r="G150" s="16">
        <v>28</v>
      </c>
      <c r="H150" s="16">
        <v>7</v>
      </c>
      <c r="I150" s="16">
        <v>0</v>
      </c>
      <c r="J150" s="16">
        <v>0</v>
      </c>
      <c r="K150" s="16">
        <v>11</v>
      </c>
      <c r="L150" s="16">
        <v>0</v>
      </c>
      <c r="M150" s="20">
        <v>147</v>
      </c>
      <c r="N150" s="14">
        <f t="shared" si="31"/>
        <v>11</v>
      </c>
      <c r="O150" s="14"/>
      <c r="P150" s="14">
        <f t="shared" si="32"/>
        <v>147</v>
      </c>
      <c r="Q150" s="31">
        <v>10.385869565217392</v>
      </c>
      <c r="R150" s="18">
        <f t="shared" si="28"/>
        <v>14.153846153846152</v>
      </c>
      <c r="S150" s="12">
        <f t="shared" si="33"/>
        <v>7.5</v>
      </c>
      <c r="T150" s="12">
        <f t="shared" si="34"/>
        <v>9.7142857142857135</v>
      </c>
      <c r="U150" s="41">
        <f t="shared" si="35"/>
        <v>12.628571428571428</v>
      </c>
      <c r="V150" s="41">
        <f t="shared" si="36"/>
        <v>2.3333333333333335</v>
      </c>
      <c r="W150" s="41">
        <f t="shared" si="37"/>
        <v>3.0333333333333337</v>
      </c>
      <c r="X150" s="12">
        <f t="shared" si="29"/>
        <v>15.132352941176471</v>
      </c>
      <c r="Y150" s="112">
        <f t="shared" si="38"/>
        <v>-109.11428571428571</v>
      </c>
      <c r="Z150" s="46"/>
      <c r="AA150" s="6">
        <v>1400</v>
      </c>
      <c r="AB150" s="6">
        <v>20</v>
      </c>
      <c r="AC150" s="9">
        <v>7.128571428571429E-4</v>
      </c>
      <c r="AD150" s="106">
        <f t="shared" si="30"/>
        <v>0</v>
      </c>
      <c r="AE150" s="51">
        <v>2.7E-2</v>
      </c>
    </row>
    <row r="151" spans="1:31" s="1" customFormat="1" ht="21.95" customHeight="1" x14ac:dyDescent="0.2">
      <c r="A151" s="50" t="s">
        <v>162</v>
      </c>
      <c r="B151" s="7" t="s">
        <v>313</v>
      </c>
      <c r="C151" s="16">
        <v>4</v>
      </c>
      <c r="D151" s="16">
        <v>20</v>
      </c>
      <c r="E151" s="16">
        <v>0</v>
      </c>
      <c r="F151" s="16">
        <v>0</v>
      </c>
      <c r="G151" s="16">
        <v>10</v>
      </c>
      <c r="H151" s="16">
        <v>0</v>
      </c>
      <c r="I151" s="16">
        <v>0</v>
      </c>
      <c r="J151" s="16">
        <v>1</v>
      </c>
      <c r="K151" s="16">
        <v>22</v>
      </c>
      <c r="L151" s="16">
        <v>0</v>
      </c>
      <c r="M151" s="20">
        <v>195</v>
      </c>
      <c r="N151" s="14">
        <f t="shared" si="31"/>
        <v>23</v>
      </c>
      <c r="O151" s="14"/>
      <c r="P151" s="14">
        <f t="shared" si="32"/>
        <v>195</v>
      </c>
      <c r="Q151" s="31">
        <v>22.043478260869563</v>
      </c>
      <c r="R151" s="18">
        <f t="shared" si="28"/>
        <v>8.8461538461538467</v>
      </c>
      <c r="S151" s="12">
        <f t="shared" si="33"/>
        <v>5.7</v>
      </c>
      <c r="T151" s="12">
        <f t="shared" si="34"/>
        <v>8</v>
      </c>
      <c r="U151" s="41">
        <f t="shared" si="35"/>
        <v>10.4</v>
      </c>
      <c r="V151" s="41">
        <f t="shared" si="36"/>
        <v>0.33333333333333331</v>
      </c>
      <c r="W151" s="41">
        <f t="shared" si="37"/>
        <v>0.43333333333333335</v>
      </c>
      <c r="X151" s="12">
        <f t="shared" si="29"/>
        <v>24.375</v>
      </c>
      <c r="Y151" s="112">
        <f t="shared" si="38"/>
        <v>-163.80000000000001</v>
      </c>
      <c r="Z151" s="46"/>
      <c r="AA151" s="6">
        <v>960</v>
      </c>
      <c r="AB151" s="6">
        <v>20</v>
      </c>
      <c r="AC151" s="9">
        <v>1.2197916666666668E-3</v>
      </c>
      <c r="AD151" s="106">
        <f t="shared" si="30"/>
        <v>0</v>
      </c>
      <c r="AE151" s="51">
        <v>3.9E-2</v>
      </c>
    </row>
    <row r="152" spans="1:31" s="1" customFormat="1" ht="21.95" customHeight="1" x14ac:dyDescent="0.2">
      <c r="A152" s="50" t="s">
        <v>163</v>
      </c>
      <c r="B152" s="7" t="s">
        <v>314</v>
      </c>
      <c r="C152" s="16">
        <v>80</v>
      </c>
      <c r="D152" s="16">
        <v>80</v>
      </c>
      <c r="E152" s="16">
        <v>55</v>
      </c>
      <c r="F152" s="16">
        <v>55</v>
      </c>
      <c r="G152" s="16">
        <v>20</v>
      </c>
      <c r="H152" s="16">
        <v>5</v>
      </c>
      <c r="I152" s="16">
        <v>5</v>
      </c>
      <c r="J152" s="16">
        <v>115</v>
      </c>
      <c r="K152" s="16">
        <v>77</v>
      </c>
      <c r="L152" s="16">
        <v>100</v>
      </c>
      <c r="M152" s="20">
        <v>336</v>
      </c>
      <c r="N152" s="14">
        <f t="shared" si="31"/>
        <v>292</v>
      </c>
      <c r="O152" s="14"/>
      <c r="P152" s="14">
        <f t="shared" si="32"/>
        <v>336</v>
      </c>
      <c r="Q152" s="31">
        <v>7.3419689119170979</v>
      </c>
      <c r="R152" s="18">
        <f t="shared" si="28"/>
        <v>45.764290755116448</v>
      </c>
      <c r="S152" s="12">
        <f t="shared" si="33"/>
        <v>59.2</v>
      </c>
      <c r="T152" s="12">
        <f t="shared" si="34"/>
        <v>66.714285714285708</v>
      </c>
      <c r="U152" s="41">
        <f t="shared" si="35"/>
        <v>86.728571428571428</v>
      </c>
      <c r="V152" s="41">
        <f t="shared" si="36"/>
        <v>41.666666666666664</v>
      </c>
      <c r="W152" s="41">
        <f t="shared" si="37"/>
        <v>54.166666666666664</v>
      </c>
      <c r="X152" s="12">
        <f t="shared" si="29"/>
        <v>5.0364025695931485</v>
      </c>
      <c r="Y152" s="112">
        <f t="shared" si="38"/>
        <v>-75.814285714285688</v>
      </c>
      <c r="Z152" s="46"/>
      <c r="AA152" s="6">
        <v>960</v>
      </c>
      <c r="AB152" s="6">
        <v>20</v>
      </c>
      <c r="AC152" s="9">
        <v>9.8020833333333337E-4</v>
      </c>
      <c r="AD152" s="106">
        <f t="shared" si="30"/>
        <v>0</v>
      </c>
      <c r="AE152" s="51">
        <v>5.0999999999999997E-2</v>
      </c>
    </row>
    <row r="153" spans="1:31" s="1" customFormat="1" ht="21.95" customHeight="1" x14ac:dyDescent="0.2">
      <c r="A153" s="50" t="s">
        <v>164</v>
      </c>
      <c r="B153" s="7" t="s">
        <v>315</v>
      </c>
      <c r="C153" s="16">
        <v>91</v>
      </c>
      <c r="D153" s="16">
        <v>115</v>
      </c>
      <c r="E153" s="16">
        <v>200</v>
      </c>
      <c r="F153" s="16">
        <v>167</v>
      </c>
      <c r="G153" s="16">
        <v>127</v>
      </c>
      <c r="H153" s="16">
        <v>95</v>
      </c>
      <c r="I153" s="16">
        <v>40</v>
      </c>
      <c r="J153" s="16">
        <v>60</v>
      </c>
      <c r="K153" s="16">
        <v>244</v>
      </c>
      <c r="L153" s="16">
        <v>165</v>
      </c>
      <c r="M153" s="20">
        <v>150</v>
      </c>
      <c r="N153" s="14">
        <f t="shared" si="31"/>
        <v>469</v>
      </c>
      <c r="O153" s="14">
        <v>160</v>
      </c>
      <c r="P153" s="14">
        <f t="shared" si="32"/>
        <v>310</v>
      </c>
      <c r="Q153" s="31">
        <v>100</v>
      </c>
      <c r="R153" s="18">
        <f t="shared" si="28"/>
        <v>3.1</v>
      </c>
      <c r="S153" s="12">
        <f t="shared" si="33"/>
        <v>130.4</v>
      </c>
      <c r="T153" s="12">
        <f t="shared" si="34"/>
        <v>158.42857142857142</v>
      </c>
      <c r="U153" s="41">
        <f t="shared" si="35"/>
        <v>205.95714285714286</v>
      </c>
      <c r="V153" s="41">
        <f t="shared" si="36"/>
        <v>65</v>
      </c>
      <c r="W153" s="41">
        <f t="shared" si="37"/>
        <v>84.5</v>
      </c>
      <c r="X153" s="12">
        <f t="shared" si="29"/>
        <v>0.94679891794409388</v>
      </c>
      <c r="Y153" s="112">
        <f t="shared" si="38"/>
        <v>307.87142857142862</v>
      </c>
      <c r="Z153" s="46">
        <v>320</v>
      </c>
      <c r="AA153" s="6">
        <v>160</v>
      </c>
      <c r="AB153" s="6">
        <v>20</v>
      </c>
      <c r="AC153" s="9">
        <v>5.6375000000000001E-3</v>
      </c>
      <c r="AD153" s="106">
        <f t="shared" si="30"/>
        <v>1.804</v>
      </c>
      <c r="AE153" s="51">
        <v>0.246</v>
      </c>
    </row>
    <row r="154" spans="1:31" s="1" customFormat="1" ht="21.95" customHeight="1" x14ac:dyDescent="0.2">
      <c r="A154" s="50" t="s">
        <v>165</v>
      </c>
      <c r="B154" s="7" t="s">
        <v>316</v>
      </c>
      <c r="C154" s="16">
        <v>70</v>
      </c>
      <c r="D154" s="16">
        <v>510</v>
      </c>
      <c r="E154" s="16">
        <v>390</v>
      </c>
      <c r="F154" s="16">
        <v>213</v>
      </c>
      <c r="G154" s="16">
        <v>255</v>
      </c>
      <c r="H154" s="16">
        <v>215</v>
      </c>
      <c r="I154" s="16">
        <v>49</v>
      </c>
      <c r="J154" s="16">
        <v>219</v>
      </c>
      <c r="K154" s="16">
        <v>443</v>
      </c>
      <c r="L154" s="16">
        <v>235</v>
      </c>
      <c r="M154" s="20">
        <v>500</v>
      </c>
      <c r="N154" s="14">
        <f t="shared" si="31"/>
        <v>897</v>
      </c>
      <c r="O154" s="14"/>
      <c r="P154" s="14">
        <f t="shared" si="32"/>
        <v>500</v>
      </c>
      <c r="Q154" s="31">
        <v>200</v>
      </c>
      <c r="R154" s="18">
        <f t="shared" si="28"/>
        <v>2.5</v>
      </c>
      <c r="S154" s="12">
        <f t="shared" si="33"/>
        <v>259.89999999999998</v>
      </c>
      <c r="T154" s="12">
        <f t="shared" si="34"/>
        <v>302.28571428571428</v>
      </c>
      <c r="U154" s="41">
        <f t="shared" si="35"/>
        <v>392.97142857142859</v>
      </c>
      <c r="V154" s="41">
        <f t="shared" si="36"/>
        <v>161</v>
      </c>
      <c r="W154" s="41">
        <f t="shared" si="37"/>
        <v>209.3</v>
      </c>
      <c r="X154" s="12">
        <f t="shared" si="29"/>
        <v>1.6540642722117203</v>
      </c>
      <c r="Y154" s="112">
        <f t="shared" si="38"/>
        <v>678.91428571428582</v>
      </c>
      <c r="Z154" s="46">
        <v>960</v>
      </c>
      <c r="AA154" s="6">
        <v>960</v>
      </c>
      <c r="AB154" s="6">
        <v>20</v>
      </c>
      <c r="AC154" s="9">
        <v>1.2197916666666668E-3</v>
      </c>
      <c r="AD154" s="106">
        <f t="shared" si="30"/>
        <v>1.171</v>
      </c>
      <c r="AE154" s="51">
        <v>3.5999999999999997E-2</v>
      </c>
    </row>
    <row r="155" spans="1:31" s="1" customFormat="1" ht="21.95" customHeight="1" x14ac:dyDescent="0.2">
      <c r="A155" s="50" t="s">
        <v>166</v>
      </c>
      <c r="B155" s="7" t="s">
        <v>317</v>
      </c>
      <c r="C155" s="16">
        <v>661</v>
      </c>
      <c r="D155" s="16">
        <v>1020</v>
      </c>
      <c r="E155" s="16">
        <v>1340</v>
      </c>
      <c r="F155" s="16">
        <v>838</v>
      </c>
      <c r="G155" s="16">
        <v>629</v>
      </c>
      <c r="H155" s="16">
        <v>620</v>
      </c>
      <c r="I155" s="16">
        <v>205</v>
      </c>
      <c r="J155" s="16">
        <v>1620</v>
      </c>
      <c r="K155" s="16">
        <v>1027</v>
      </c>
      <c r="L155" s="16">
        <v>1166</v>
      </c>
      <c r="M155" s="20">
        <v>1000</v>
      </c>
      <c r="N155" s="14">
        <f t="shared" si="31"/>
        <v>3813</v>
      </c>
      <c r="O155" s="14">
        <v>960</v>
      </c>
      <c r="P155" s="14">
        <f t="shared" si="32"/>
        <v>1960</v>
      </c>
      <c r="Q155" s="31">
        <v>1000</v>
      </c>
      <c r="R155" s="18">
        <f t="shared" si="28"/>
        <v>1.96</v>
      </c>
      <c r="S155" s="12">
        <f t="shared" si="33"/>
        <v>912.6</v>
      </c>
      <c r="T155" s="12">
        <f t="shared" si="34"/>
        <v>954.42857142857144</v>
      </c>
      <c r="U155" s="41">
        <f t="shared" si="35"/>
        <v>1240.757142857143</v>
      </c>
      <c r="V155" s="41">
        <f t="shared" si="36"/>
        <v>815</v>
      </c>
      <c r="W155" s="41">
        <f t="shared" si="37"/>
        <v>1059.5</v>
      </c>
      <c r="X155" s="12">
        <f t="shared" si="29"/>
        <v>1.0477473432120941</v>
      </c>
      <c r="Y155" s="112">
        <f t="shared" si="38"/>
        <v>1762.2714285714292</v>
      </c>
      <c r="Z155" s="46">
        <v>1920</v>
      </c>
      <c r="AA155" s="6">
        <v>960</v>
      </c>
      <c r="AB155" s="6">
        <v>20</v>
      </c>
      <c r="AC155" s="9">
        <v>9.8020833333333337E-4</v>
      </c>
      <c r="AD155" s="106">
        <f t="shared" si="30"/>
        <v>1.8820000000000001</v>
      </c>
      <c r="AE155" s="51">
        <v>0.05</v>
      </c>
    </row>
    <row r="156" spans="1:31" s="1" customFormat="1" ht="21.95" customHeight="1" x14ac:dyDescent="0.2">
      <c r="A156" s="50" t="s">
        <v>167</v>
      </c>
      <c r="B156" s="7" t="s">
        <v>318</v>
      </c>
      <c r="C156" s="16">
        <v>820</v>
      </c>
      <c r="D156" s="16">
        <v>552</v>
      </c>
      <c r="E156" s="16">
        <v>840</v>
      </c>
      <c r="F156" s="16">
        <v>860</v>
      </c>
      <c r="G156" s="16">
        <v>496</v>
      </c>
      <c r="H156" s="16">
        <v>620</v>
      </c>
      <c r="I156" s="16">
        <v>382</v>
      </c>
      <c r="J156" s="16">
        <v>330</v>
      </c>
      <c r="K156" s="16">
        <v>883</v>
      </c>
      <c r="L156" s="16">
        <v>899</v>
      </c>
      <c r="M156" s="20">
        <v>1422</v>
      </c>
      <c r="N156" s="14">
        <f t="shared" si="31"/>
        <v>2112</v>
      </c>
      <c r="O156" s="14">
        <v>1400</v>
      </c>
      <c r="P156" s="14">
        <f t="shared" si="32"/>
        <v>2822</v>
      </c>
      <c r="Q156" s="31">
        <v>880</v>
      </c>
      <c r="R156" s="18">
        <f t="shared" si="28"/>
        <v>3.206818181818182</v>
      </c>
      <c r="S156" s="12">
        <f t="shared" si="33"/>
        <v>668.2</v>
      </c>
      <c r="T156" s="12">
        <f t="shared" si="34"/>
        <v>764.28571428571433</v>
      </c>
      <c r="U156" s="41">
        <f t="shared" si="35"/>
        <v>993.57142857142867</v>
      </c>
      <c r="V156" s="41">
        <f t="shared" si="36"/>
        <v>444</v>
      </c>
      <c r="W156" s="41">
        <f t="shared" si="37"/>
        <v>577.20000000000005</v>
      </c>
      <c r="X156" s="12">
        <f t="shared" si="29"/>
        <v>1.8605607476635513</v>
      </c>
      <c r="Y156" s="112">
        <f t="shared" si="38"/>
        <v>158.71428571428623</v>
      </c>
      <c r="Z156" s="46">
        <v>200</v>
      </c>
      <c r="AA156" s="6">
        <v>1400</v>
      </c>
      <c r="AB156" s="6">
        <v>20</v>
      </c>
      <c r="AC156" s="9">
        <v>7.128571428571429E-4</v>
      </c>
      <c r="AD156" s="106">
        <f t="shared" si="30"/>
        <v>0.14257142857142857</v>
      </c>
      <c r="AE156" s="51">
        <v>2.5000000000000001E-2</v>
      </c>
    </row>
    <row r="157" spans="1:31" s="1" customFormat="1" ht="25.5" customHeight="1" x14ac:dyDescent="0.2">
      <c r="A157" s="50" t="s">
        <v>168</v>
      </c>
      <c r="B157" s="7" t="s">
        <v>319</v>
      </c>
      <c r="C157" s="16">
        <v>36</v>
      </c>
      <c r="D157" s="16">
        <v>84</v>
      </c>
      <c r="E157" s="16">
        <v>125</v>
      </c>
      <c r="F157" s="16">
        <v>173</v>
      </c>
      <c r="G157" s="16">
        <v>28</v>
      </c>
      <c r="H157" s="16">
        <v>82</v>
      </c>
      <c r="I157" s="16">
        <v>71</v>
      </c>
      <c r="J157" s="16">
        <v>145</v>
      </c>
      <c r="K157" s="16">
        <v>293</v>
      </c>
      <c r="L157" s="16">
        <v>47</v>
      </c>
      <c r="M157" s="20">
        <v>225</v>
      </c>
      <c r="N157" s="14">
        <f t="shared" si="31"/>
        <v>485</v>
      </c>
      <c r="O157" s="14">
        <v>320</v>
      </c>
      <c r="P157" s="14">
        <f t="shared" si="32"/>
        <v>545</v>
      </c>
      <c r="Q157" s="31">
        <v>120</v>
      </c>
      <c r="R157" s="18">
        <f t="shared" si="28"/>
        <v>4.541666666666667</v>
      </c>
      <c r="S157" s="12">
        <f t="shared" si="33"/>
        <v>108.4</v>
      </c>
      <c r="T157" s="12">
        <f t="shared" si="34"/>
        <v>112.28571428571429</v>
      </c>
      <c r="U157" s="41">
        <f t="shared" si="35"/>
        <v>145.97142857142859</v>
      </c>
      <c r="V157" s="41">
        <f t="shared" si="36"/>
        <v>99.333333333333329</v>
      </c>
      <c r="W157" s="41">
        <f t="shared" si="37"/>
        <v>129.13333333333333</v>
      </c>
      <c r="X157" s="12">
        <f t="shared" si="29"/>
        <v>2.0038167938931295</v>
      </c>
      <c r="Y157" s="112">
        <f t="shared" si="38"/>
        <v>-107.08571428571423</v>
      </c>
      <c r="Z157" s="46"/>
      <c r="AA157" s="6">
        <v>160</v>
      </c>
      <c r="AB157" s="6">
        <v>20</v>
      </c>
      <c r="AC157" s="9">
        <v>5.6375000000000001E-3</v>
      </c>
      <c r="AD157" s="106">
        <f t="shared" si="30"/>
        <v>0</v>
      </c>
      <c r="AE157" s="51">
        <v>0.27600000000000002</v>
      </c>
    </row>
    <row r="158" spans="1:31" s="1" customFormat="1" ht="25.5" customHeight="1" x14ac:dyDescent="0.2">
      <c r="A158" s="50" t="s">
        <v>169</v>
      </c>
      <c r="B158" s="7" t="s">
        <v>320</v>
      </c>
      <c r="C158" s="16">
        <v>1</v>
      </c>
      <c r="D158" s="16">
        <v>17</v>
      </c>
      <c r="E158" s="16">
        <v>13</v>
      </c>
      <c r="F158" s="16">
        <v>24</v>
      </c>
      <c r="G158" s="16">
        <v>17</v>
      </c>
      <c r="H158" s="16">
        <v>11</v>
      </c>
      <c r="I158" s="16">
        <v>20</v>
      </c>
      <c r="J158" s="16">
        <v>21</v>
      </c>
      <c r="K158" s="16">
        <v>58</v>
      </c>
      <c r="L158" s="16">
        <v>44</v>
      </c>
      <c r="M158" s="20">
        <v>145</v>
      </c>
      <c r="N158" s="14">
        <f t="shared" si="31"/>
        <v>123</v>
      </c>
      <c r="O158" s="14"/>
      <c r="P158" s="14">
        <f t="shared" si="32"/>
        <v>145</v>
      </c>
      <c r="Q158" s="31">
        <v>33</v>
      </c>
      <c r="R158" s="18">
        <f t="shared" si="28"/>
        <v>4.3939393939393936</v>
      </c>
      <c r="S158" s="12">
        <f t="shared" si="33"/>
        <v>22.6</v>
      </c>
      <c r="T158" s="12">
        <f t="shared" si="34"/>
        <v>24.857142857142858</v>
      </c>
      <c r="U158" s="41">
        <f t="shared" si="35"/>
        <v>32.314285714285717</v>
      </c>
      <c r="V158" s="41">
        <f t="shared" si="36"/>
        <v>17.333333333333332</v>
      </c>
      <c r="W158" s="41">
        <f t="shared" si="37"/>
        <v>22.533333333333331</v>
      </c>
      <c r="X158" s="12">
        <f t="shared" si="29"/>
        <v>5.833333333333333</v>
      </c>
      <c r="Y158" s="112">
        <f t="shared" si="38"/>
        <v>-48.05714285714285</v>
      </c>
      <c r="Z158" s="46"/>
      <c r="AA158" s="6">
        <v>480</v>
      </c>
      <c r="AB158" s="6">
        <v>20</v>
      </c>
      <c r="AC158" s="9">
        <v>2.239583333333333E-3</v>
      </c>
      <c r="AD158" s="106">
        <f t="shared" si="30"/>
        <v>0</v>
      </c>
      <c r="AE158" s="51">
        <v>7.0999999999999994E-2</v>
      </c>
    </row>
    <row r="159" spans="1:31" s="39" customFormat="1" ht="25.5" customHeight="1" x14ac:dyDescent="0.2">
      <c r="A159" s="50" t="s">
        <v>170</v>
      </c>
      <c r="B159" s="7" t="s">
        <v>321</v>
      </c>
      <c r="C159" s="16">
        <v>0</v>
      </c>
      <c r="D159" s="16">
        <v>0</v>
      </c>
      <c r="E159" s="16">
        <v>0</v>
      </c>
      <c r="F159" s="16">
        <v>0</v>
      </c>
      <c r="G159" s="16">
        <v>5</v>
      </c>
      <c r="H159" s="16">
        <v>0</v>
      </c>
      <c r="I159" s="16">
        <v>0</v>
      </c>
      <c r="J159" s="16">
        <v>0</v>
      </c>
      <c r="K159" s="16">
        <v>2</v>
      </c>
      <c r="L159" s="16">
        <v>1</v>
      </c>
      <c r="M159" s="20">
        <v>17</v>
      </c>
      <c r="N159" s="14">
        <f t="shared" si="31"/>
        <v>3</v>
      </c>
      <c r="O159" s="14"/>
      <c r="P159" s="14">
        <f t="shared" si="32"/>
        <v>17</v>
      </c>
      <c r="Q159" s="31">
        <v>0</v>
      </c>
      <c r="R159" s="18">
        <v>0</v>
      </c>
      <c r="S159" s="12">
        <f t="shared" si="33"/>
        <v>0.8</v>
      </c>
      <c r="T159" s="12">
        <f t="shared" si="34"/>
        <v>1.1428571428571428</v>
      </c>
      <c r="U159" s="41">
        <f t="shared" si="35"/>
        <v>1.4857142857142858</v>
      </c>
      <c r="V159" s="41">
        <f t="shared" si="36"/>
        <v>0</v>
      </c>
      <c r="W159" s="41">
        <f t="shared" si="37"/>
        <v>0</v>
      </c>
      <c r="X159" s="12">
        <f t="shared" si="29"/>
        <v>14.875</v>
      </c>
      <c r="Y159" s="112">
        <f t="shared" si="38"/>
        <v>-12.542857142857143</v>
      </c>
      <c r="Z159" s="46"/>
      <c r="AA159" s="6">
        <v>96</v>
      </c>
      <c r="AB159" s="6">
        <v>20</v>
      </c>
      <c r="AC159" s="9">
        <v>0.01</v>
      </c>
      <c r="AD159" s="107">
        <f t="shared" si="30"/>
        <v>0</v>
      </c>
      <c r="AE159" s="51">
        <v>5.6000000000000001E-2</v>
      </c>
    </row>
    <row r="160" spans="1:31" s="1" customFormat="1" ht="11.1" customHeight="1" x14ac:dyDescent="0.2">
      <c r="A160" s="27" t="s">
        <v>1</v>
      </c>
      <c r="B160" s="28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20"/>
      <c r="N160" s="29"/>
      <c r="O160" s="14"/>
      <c r="P160" s="14"/>
      <c r="Q160" s="31"/>
      <c r="R160" s="18"/>
      <c r="S160" s="12"/>
      <c r="T160" s="15"/>
      <c r="U160" s="42"/>
      <c r="V160" s="42"/>
      <c r="W160" s="42"/>
      <c r="X160" s="15"/>
      <c r="Y160" s="113"/>
      <c r="Z160" s="35"/>
      <c r="AA160" s="6"/>
      <c r="AB160" s="6"/>
      <c r="AC160" s="9"/>
      <c r="AD160" s="30">
        <f>SUM(AD9:AD159)</f>
        <v>66.861166269841277</v>
      </c>
      <c r="AE160" s="105"/>
    </row>
    <row r="162" ht="23.25" customHeight="1" x14ac:dyDescent="0.2"/>
    <row r="163" ht="24" customHeight="1" x14ac:dyDescent="0.2"/>
    <row r="164" ht="20.25" customHeight="1" x14ac:dyDescent="0.2"/>
    <row r="165" ht="21.75" customHeight="1" x14ac:dyDescent="0.2"/>
    <row r="166" ht="24" customHeight="1" x14ac:dyDescent="0.2"/>
    <row r="167" ht="21.75" customHeight="1" x14ac:dyDescent="0.2"/>
    <row r="168" ht="21.75" customHeight="1" x14ac:dyDescent="0.2"/>
    <row r="169" ht="23.25" customHeight="1" x14ac:dyDescent="0.2"/>
    <row r="170" ht="25.5" customHeight="1" x14ac:dyDescent="0.2"/>
    <row r="171" ht="24" customHeight="1" x14ac:dyDescent="0.2"/>
    <row r="172" ht="24.75" customHeight="1" x14ac:dyDescent="0.2"/>
    <row r="173" ht="25.5" customHeight="1" x14ac:dyDescent="0.2"/>
    <row r="174" ht="24.75" customHeight="1" x14ac:dyDescent="0.2"/>
    <row r="175" ht="28.5" customHeight="1" x14ac:dyDescent="0.2"/>
    <row r="176" ht="27" customHeight="1" x14ac:dyDescent="0.2"/>
  </sheetData>
  <autoFilter ref="A8:AE160"/>
  <mergeCells count="25">
    <mergeCell ref="A1:B1"/>
    <mergeCell ref="A6:B6"/>
    <mergeCell ref="A5:B5"/>
    <mergeCell ref="A4:B4"/>
    <mergeCell ref="A3:B3"/>
    <mergeCell ref="A2:B2"/>
    <mergeCell ref="V3:V8"/>
    <mergeCell ref="X3:X8"/>
    <mergeCell ref="AD3:AD8"/>
    <mergeCell ref="AE3:AE8"/>
    <mergeCell ref="AC3:AC8"/>
    <mergeCell ref="AB3:AB8"/>
    <mergeCell ref="AA3:AA8"/>
    <mergeCell ref="W3:W8"/>
    <mergeCell ref="Z3:Z8"/>
    <mergeCell ref="Y3:Y8"/>
    <mergeCell ref="U3:U8"/>
    <mergeCell ref="S3:S8"/>
    <mergeCell ref="T3:T8"/>
    <mergeCell ref="N3:N8"/>
    <mergeCell ref="M3:M8"/>
    <mergeCell ref="Q3:Q8"/>
    <mergeCell ref="R3:R8"/>
    <mergeCell ref="O3:O8"/>
    <mergeCell ref="P3:P8"/>
  </mergeCells>
  <pageMargins left="0.75" right="0.75" top="1" bottom="1" header="0.5" footer="0.5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shop</cp:lastModifiedBy>
  <cp:lastPrinted>2025-10-17T11:57:34Z</cp:lastPrinted>
  <dcterms:modified xsi:type="dcterms:W3CDTF">2025-10-28T12:03:39Z</dcterms:modified>
</cp:coreProperties>
</file>