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slicers/slicer2.xml" ContentType="application/vnd.ms-excel.slicer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daner\Desktop\"/>
    </mc:Choice>
  </mc:AlternateContent>
  <xr:revisionPtr revIDLastSave="0" documentId="13_ncr:1_{55A1B82F-F649-470C-8690-BBDAA21764BB}" xr6:coauthVersionLast="45" xr6:coauthVersionMax="45" xr10:uidLastSave="{00000000-0000-0000-0000-000000000000}"/>
  <bookViews>
    <workbookView xWindow="-108" yWindow="-108" windowWidth="23256" windowHeight="12456" xr2:uid="{DC404EF8-1F36-482A-80A3-80BD97B1C5AB}"/>
  </bookViews>
  <sheets>
    <sheet name="Звіт" sheetId="4" r:id="rId1"/>
    <sheet name="Дані" sheetId="3" r:id="rId2"/>
    <sheet name="розрахунок" sheetId="5" r:id="rId3"/>
  </sheets>
  <definedNames>
    <definedName name="Вибір_дати">розрахунок!$A$3</definedName>
    <definedName name="Дата_виб">розрахунок!$A$4</definedName>
    <definedName name="Срез_квартал">#N/A</definedName>
  </definedNames>
  <calcPr calcId="191029"/>
  <pivotCaches>
    <pivotCache cacheId="10" r:id="rId4"/>
  </pivotCaches>
  <extLst>
    <ext xmlns:x14="http://schemas.microsoft.com/office/spreadsheetml/2009/9/main" uri="{BBE1A952-AA13-448e-AADC-164F8A28A991}">
      <x14:slicerCaches>
        <x14:slicerCache r:id="rId5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4" i="5" l="1"/>
  <c r="V4" i="5"/>
  <c r="W4" i="5"/>
  <c r="X4" i="5"/>
  <c r="T4" i="5"/>
  <c r="T3" i="5" s="1"/>
  <c r="W3" i="5"/>
  <c r="X3" i="5"/>
  <c r="O6" i="5"/>
  <c r="P5" i="5"/>
  <c r="O5" i="5"/>
  <c r="V3" i="5"/>
  <c r="U3" i="5"/>
  <c r="Q5" i="5"/>
  <c r="R5" i="5"/>
  <c r="P6" i="5"/>
  <c r="Q6" i="5"/>
  <c r="R6" i="5"/>
  <c r="P7" i="5"/>
  <c r="Q7" i="5"/>
  <c r="R7" i="5"/>
  <c r="P8" i="5"/>
  <c r="Q8" i="5"/>
  <c r="R8" i="5"/>
  <c r="O7" i="5"/>
  <c r="O8" i="5"/>
  <c r="G8" i="5"/>
  <c r="K15" i="4" s="1"/>
  <c r="B11" i="4"/>
  <c r="C11" i="4" s="1"/>
  <c r="K12" i="4" l="1"/>
  <c r="J15" i="4"/>
  <c r="J14" i="4"/>
  <c r="J13" i="4"/>
  <c r="I13" i="4"/>
  <c r="H14" i="4"/>
  <c r="J12" i="4"/>
  <c r="I15" i="4"/>
  <c r="K14" i="4"/>
  <c r="I14" i="4"/>
  <c r="K13" i="4"/>
  <c r="H12" i="4"/>
  <c r="H15" i="4"/>
  <c r="I12" i="4"/>
  <c r="H13" i="4"/>
  <c r="C14" i="4"/>
  <c r="C13" i="4"/>
  <c r="C12" i="4"/>
  <c r="C15" i="4"/>
  <c r="B12" i="4"/>
  <c r="B15" i="4"/>
  <c r="B14" i="4"/>
  <c r="B13" i="4"/>
  <c r="D13" i="4" s="1"/>
  <c r="E13" i="4" s="1"/>
  <c r="D15" i="4" l="1"/>
  <c r="E15" i="4" s="1"/>
  <c r="J16" i="4"/>
  <c r="L13" i="4"/>
  <c r="D12" i="4"/>
  <c r="E12" i="4" s="1"/>
  <c r="I16" i="4"/>
  <c r="H16" i="4"/>
  <c r="L14" i="4"/>
  <c r="L12" i="4"/>
  <c r="D14" i="4"/>
  <c r="E14" i="4" s="1"/>
  <c r="L15" i="4"/>
  <c r="K16" i="4"/>
  <c r="L16" i="4" l="1"/>
</calcChain>
</file>

<file path=xl/sharedStrings.xml><?xml version="1.0" encoding="utf-8"?>
<sst xmlns="http://schemas.openxmlformats.org/spreadsheetml/2006/main" count="83" uniqueCount="23">
  <si>
    <t>регіон</t>
  </si>
  <si>
    <t>показник</t>
  </si>
  <si>
    <t>напрямок</t>
  </si>
  <si>
    <t>значення</t>
  </si>
  <si>
    <t>кінець місяця</t>
  </si>
  <si>
    <t>квартал</t>
  </si>
  <si>
    <t>виручка</t>
  </si>
  <si>
    <t>напрямок 1</t>
  </si>
  <si>
    <t>напрямок 2</t>
  </si>
  <si>
    <t>напрямок 3</t>
  </si>
  <si>
    <t>Звіт про фін успіхи регіонів</t>
  </si>
  <si>
    <t>Напрямок 1</t>
  </si>
  <si>
    <t>Київ</t>
  </si>
  <si>
    <t>Харків</t>
  </si>
  <si>
    <t>Одеса</t>
  </si>
  <si>
    <t>Львів</t>
  </si>
  <si>
    <t>ВСЬОГО</t>
  </si>
  <si>
    <t>Напрямок 2</t>
  </si>
  <si>
    <t>абс.зміна</t>
  </si>
  <si>
    <t>%</t>
  </si>
  <si>
    <t>собівартість</t>
  </si>
  <si>
    <t>Названия строк</t>
  </si>
  <si>
    <t>тренд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</si>
</sst>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Обычный" xfId="0" builtinId="0"/>
  </cellStyles>
  <dxfs count="1"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microsoft.com/office/2007/relationships/slicerCache" Target="slicerCaches/slicerCache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68044619422569"/>
          <c:y val="5.17241379310344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U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розрахунок!$T$4</c:f>
              <c:strCache>
                <c:ptCount val="1"/>
                <c:pt idx="0">
                  <c:v>Київ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розрахунок!$U$3:$X$3</c:f>
              <c:strCache>
                <c:ptCount val="4"/>
                <c:pt idx="0">
                  <c:v>Квартал1</c:v>
                </c:pt>
                <c:pt idx="1">
                  <c:v>Квартал2</c:v>
                </c:pt>
                <c:pt idx="2">
                  <c:v>Квартал3</c:v>
                </c:pt>
                <c:pt idx="3">
                  <c:v>Квартал4</c:v>
                </c:pt>
              </c:strCache>
            </c:strRef>
          </c:cat>
          <c:val>
            <c:numRef>
              <c:f>розрахунок!$U$4:$X$4</c:f>
              <c:numCache>
                <c:formatCode>General</c:formatCode>
                <c:ptCount val="4"/>
                <c:pt idx="0">
                  <c:v>666</c:v>
                </c:pt>
                <c:pt idx="1">
                  <c:v>456</c:v>
                </c:pt>
                <c:pt idx="2">
                  <c:v>435</c:v>
                </c:pt>
                <c:pt idx="3">
                  <c:v>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78-443F-BC04-88925C794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0497023"/>
        <c:axId val="1843644399"/>
      </c:barChart>
      <c:catAx>
        <c:axId val="1850497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UA"/>
          </a:p>
        </c:txPr>
        <c:crossAx val="1843644399"/>
        <c:crosses val="autoZero"/>
        <c:auto val="1"/>
        <c:lblAlgn val="ctr"/>
        <c:lblOffset val="100"/>
        <c:noMultiLvlLbl val="0"/>
      </c:catAx>
      <c:valAx>
        <c:axId val="1843644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UA"/>
          </a:p>
        </c:txPr>
        <c:crossAx val="18504970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U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розрахунок!$T$4</c:f>
              <c:strCache>
                <c:ptCount val="1"/>
                <c:pt idx="0">
                  <c:v>Київ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розрахунок!$U$3:$X$3</c:f>
              <c:strCache>
                <c:ptCount val="4"/>
                <c:pt idx="0">
                  <c:v>Квартал1</c:v>
                </c:pt>
                <c:pt idx="1">
                  <c:v>Квартал2</c:v>
                </c:pt>
                <c:pt idx="2">
                  <c:v>Квартал3</c:v>
                </c:pt>
                <c:pt idx="3">
                  <c:v>Квартал4</c:v>
                </c:pt>
              </c:strCache>
            </c:strRef>
          </c:cat>
          <c:val>
            <c:numRef>
              <c:f>розрахунок!$U$4:$X$4</c:f>
              <c:numCache>
                <c:formatCode>General</c:formatCode>
                <c:ptCount val="4"/>
                <c:pt idx="0">
                  <c:v>666</c:v>
                </c:pt>
                <c:pt idx="1">
                  <c:v>456</c:v>
                </c:pt>
                <c:pt idx="2">
                  <c:v>435</c:v>
                </c:pt>
                <c:pt idx="3">
                  <c:v>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46-43A8-B3FA-C9561F53E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0497023"/>
        <c:axId val="1843644399"/>
      </c:barChart>
      <c:catAx>
        <c:axId val="1850497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UA"/>
          </a:p>
        </c:txPr>
        <c:crossAx val="1843644399"/>
        <c:crosses val="autoZero"/>
        <c:auto val="1"/>
        <c:lblAlgn val="ctr"/>
        <c:lblOffset val="100"/>
        <c:noMultiLvlLbl val="0"/>
      </c:catAx>
      <c:valAx>
        <c:axId val="1843644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UA"/>
          </a:p>
        </c:txPr>
        <c:crossAx val="18504970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Style="combo" dx="26" fmlaLink="розрахунок!$F$1" fmlaRange="розрахунок!$G$5:$G$6" noThreeD="1" sel="1" val="0"/>
</file>

<file path=xl/ctrlProps/ctrlProp2.xml><?xml version="1.0" encoding="utf-8"?>
<formControlPr xmlns="http://schemas.microsoft.com/office/spreadsheetml/2009/9/main" objectType="List" dx="26" fmlaLink="розрахунок!$T$1" fmlaRange="розрахунок!$N$5:$N$8" noThreeD="1" sel="1" val="0"/>
</file>

<file path=xl/ctrlProps/ctrlProp3.xml><?xml version="1.0" encoding="utf-8"?>
<formControlPr xmlns="http://schemas.microsoft.com/office/spreadsheetml/2009/9/main" objectType="Drop" dropStyle="combo" dx="26" fmlaLink="розрахунок!$F$1" fmlaRange="розрахунок!$G$5:$G$6" noThreeD="1" sel="1" val="0"/>
</file>

<file path=xl/ctrlProps/ctrlProp4.xml><?xml version="1.0" encoding="utf-8"?>
<formControlPr xmlns="http://schemas.microsoft.com/office/spreadsheetml/2009/9/main" objectType="List" dx="26" fmlaLink="розрахунок!$T$1" fmlaRange="розрахунок!$N$5:$N$8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1912620</xdr:colOff>
      <xdr:row>7</xdr:row>
      <xdr:rowOff>137159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9" name="квартал 1">
              <a:extLst>
                <a:ext uri="{FF2B5EF4-FFF2-40B4-BE49-F238E27FC236}">
                  <a16:creationId xmlns:a16="http://schemas.microsoft.com/office/drawing/2014/main" id="{AE372B33-F8E0-44DD-A2F2-2E11E0851C8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квартал 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25240" y="914400"/>
              <a:ext cx="1912620" cy="50291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UA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922020</xdr:colOff>
          <xdr:row>3</xdr:row>
          <xdr:rowOff>68580</xdr:rowOff>
        </xdr:from>
        <xdr:to>
          <xdr:col>0</xdr:col>
          <xdr:colOff>2788920</xdr:colOff>
          <xdr:row>8</xdr:row>
          <xdr:rowOff>68580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8E0AAC9B-C97E-42DF-A793-47D39BDEB5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</xdr:colOff>
          <xdr:row>16</xdr:row>
          <xdr:rowOff>76200</xdr:rowOff>
        </xdr:from>
        <xdr:to>
          <xdr:col>13</xdr:col>
          <xdr:colOff>312420</xdr:colOff>
          <xdr:row>21</xdr:row>
          <xdr:rowOff>99060</xdr:rowOff>
        </xdr:to>
        <xdr:sp macro="" textlink="">
          <xdr:nvSpPr>
            <xdr:cNvPr id="2052" name="List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79C3C5C0-2F7A-42BF-A4D5-FA04D63E0C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388620</xdr:colOff>
      <xdr:row>1</xdr:row>
      <xdr:rowOff>144780</xdr:rowOff>
    </xdr:from>
    <xdr:to>
      <xdr:col>21</xdr:col>
      <xdr:colOff>83820</xdr:colOff>
      <xdr:row>13</xdr:row>
      <xdr:rowOff>160020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F0AA566C-0508-41FB-BBD6-4578CCAA5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563880</xdr:colOff>
      <xdr:row>0</xdr:row>
      <xdr:rowOff>167641</xdr:rowOff>
    </xdr:from>
    <xdr:to>
      <xdr:col>5</xdr:col>
      <xdr:colOff>38100</xdr:colOff>
      <xdr:row>3</xdr:row>
      <xdr:rowOff>121920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2" name="квартал">
              <a:extLst>
                <a:ext uri="{FF2B5EF4-FFF2-40B4-BE49-F238E27FC236}">
                  <a16:creationId xmlns:a16="http://schemas.microsoft.com/office/drawing/2014/main" id="{318FD8DF-9EB1-4391-B473-4A11C410B31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квартал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29740" y="167641"/>
              <a:ext cx="1912620" cy="50291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UA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579120</xdr:colOff>
          <xdr:row>3</xdr:row>
          <xdr:rowOff>121920</xdr:rowOff>
        </xdr:from>
        <xdr:to>
          <xdr:col>12</xdr:col>
          <xdr:colOff>7620</xdr:colOff>
          <xdr:row>8</xdr:row>
          <xdr:rowOff>121920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95EEA43C-2892-4106-80A0-E1F689EC24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411480</xdr:colOff>
          <xdr:row>9</xdr:row>
          <xdr:rowOff>121920</xdr:rowOff>
        </xdr:from>
        <xdr:to>
          <xdr:col>13</xdr:col>
          <xdr:colOff>106680</xdr:colOff>
          <xdr:row>14</xdr:row>
          <xdr:rowOff>144780</xdr:rowOff>
        </xdr:to>
        <xdr:sp macro="" textlink="">
          <xdr:nvSpPr>
            <xdr:cNvPr id="3074" name="List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80838AC7-5E38-4DDB-B23D-08D79E2080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289560</xdr:colOff>
      <xdr:row>5</xdr:row>
      <xdr:rowOff>26670</xdr:rowOff>
    </xdr:from>
    <xdr:to>
      <xdr:col>23</xdr:col>
      <xdr:colOff>441960</xdr:colOff>
      <xdr:row>20</xdr:row>
      <xdr:rowOff>26670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6EE334CA-93F7-4BC1-85B4-C2FBE34233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niil Ernst" refreshedDate="45495.541653472224" createdVersion="6" refreshedVersion="6" minRefreshableVersion="3" recordCount="8" xr:uid="{178A641B-B84E-43B4-85CB-A3ACDD381997}">
  <cacheSource type="worksheet">
    <worksheetSource ref="A1:F14" sheet="Дані"/>
  </cacheSource>
  <cacheFields count="6">
    <cacheField name="регіон" numFmtId="0">
      <sharedItems/>
    </cacheField>
    <cacheField name="показник" numFmtId="0">
      <sharedItems/>
    </cacheField>
    <cacheField name="напрямок" numFmtId="0">
      <sharedItems/>
    </cacheField>
    <cacheField name="значення" numFmtId="0">
      <sharedItems containsSemiMixedTypes="0" containsString="0" containsNumber="1" containsInteger="1" minValue="435" maxValue="858"/>
    </cacheField>
    <cacheField name="кінець місяця" numFmtId="14">
      <sharedItems containsSemiMixedTypes="0" containsNonDate="0" containsDate="1" containsString="0" minDate="2022-01-31T00:00:00" maxDate="2022-12-02T00:00:00"/>
    </cacheField>
    <cacheField name="квартал" numFmtId="0">
      <sharedItems containsSemiMixedTypes="0" containsString="0" containsNumber="1" containsInteger="1" minValue="1" maxValue="4" count="4">
        <n v="1"/>
        <n v="2"/>
        <n v="3"/>
        <n v="4"/>
      </sharedItems>
    </cacheField>
  </cacheFields>
  <extLst>
    <ext xmlns:x14="http://schemas.microsoft.com/office/spreadsheetml/2009/9/main" uri="{725AE2AE-9491-48be-B2B4-4EB974FC3084}">
      <x14:pivotCacheDefinition pivotCacheId="9992757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s v="Київ"/>
    <s v="виручка"/>
    <s v="напрямок 1"/>
    <n v="666"/>
    <d v="2022-03-31T00:00:00"/>
    <x v="0"/>
  </r>
  <r>
    <s v="Київ"/>
    <s v="виручка"/>
    <s v="напрямок 2"/>
    <n v="456"/>
    <d v="2022-04-30T00:00:00"/>
    <x v="1"/>
  </r>
  <r>
    <s v="Київ"/>
    <s v="виручка"/>
    <s v="напрямок 1"/>
    <n v="435"/>
    <d v="2022-05-31T00:00:00"/>
    <x v="2"/>
  </r>
  <r>
    <s v="Київ"/>
    <s v="собівартість"/>
    <s v="напрямок 1"/>
    <n v="545"/>
    <d v="2022-11-30T00:00:00"/>
    <x v="1"/>
  </r>
  <r>
    <s v="Харків"/>
    <s v="виручка"/>
    <s v="напрямок 2"/>
    <n v="564"/>
    <d v="2022-12-01T00:00:00"/>
    <x v="1"/>
  </r>
  <r>
    <s v="Одеса"/>
    <s v="виручка"/>
    <s v="напрямок 1"/>
    <n v="564"/>
    <d v="2022-01-31T00:00:00"/>
    <x v="0"/>
  </r>
  <r>
    <s v="Львів"/>
    <s v="виручка"/>
    <s v="напрямок 2"/>
    <n v="858"/>
    <d v="2022-02-01T00:00:00"/>
    <x v="0"/>
  </r>
  <r>
    <s v="Київ"/>
    <s v="виручка"/>
    <s v="напрямок 3"/>
    <n v="858"/>
    <d v="2022-02-02T00:00:00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DD8882-F2B2-4039-BA5A-E7A5433017D0}" name="Сводная таблица2" cacheId="1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6" indent="0" outline="1" outlineData="1" multipleFieldFilters="0">
  <location ref="A3:A4" firstHeaderRow="1" firstDataRow="1" firstDataCol="1"/>
  <pivotFields count="6">
    <pivotField showAll="0"/>
    <pivotField showAll="0"/>
    <pivotField showAll="0"/>
    <pivotField showAll="0"/>
    <pivotField numFmtId="14" showAll="0"/>
    <pivotField axis="axisRow" showAll="0">
      <items count="5">
        <item x="0"/>
        <item h="1" x="1"/>
        <item h="1" x="2"/>
        <item h="1" x="3"/>
        <item t="default"/>
      </items>
    </pivotField>
  </pivotFields>
  <rowFields count="1">
    <field x="5"/>
  </rowFields>
  <rowItems count="1">
    <i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квартал" xr10:uid="{249E6BB6-04B6-4C78-B118-BEA7FCC991D4}" sourceName="квартал">
  <pivotTables>
    <pivotTable tabId="5" name="Сводная таблица2"/>
  </pivotTables>
  <data>
    <tabular pivotCacheId="9992757">
      <items count="4">
        <i x="0" s="1"/>
        <i x="1"/>
        <i x="2"/>
        <i x="3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квартал 1" xr10:uid="{EE040FAD-5C36-4149-B60E-FC4BF4FD5B76}" cache="Срез_квартал" caption="квартал" columnCount="4" showCaption="0" style="SlicerStyleLight4" rowHeight="2349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квартал" xr10:uid="{FC2C356A-721C-4EDB-9978-FB46083A163F}" cache="Срез_квартал" caption="квартал" columnCount="4" showCaption="0" style="SlicerStyleLight4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0D4828-E60C-46BB-B625-0B668CF656EB}" name="Таблица1" displayName="Таблица1" ref="A1:F14" totalsRowShown="0">
  <autoFilter ref="A1:F14" xr:uid="{F5310A92-3346-4836-A5F2-089700E8369D}"/>
  <tableColumns count="6">
    <tableColumn id="1" xr3:uid="{5BAD6EC8-C484-4412-BCD3-539A19F7CD2D}" name="регіон"/>
    <tableColumn id="2" xr3:uid="{2DA2AAD1-186F-414B-92EF-9A4954C6A8ED}" name="показник"/>
    <tableColumn id="3" xr3:uid="{F829A60B-BEEF-4583-AD58-463517E359E0}" name="напрямок"/>
    <tableColumn id="4" xr3:uid="{17B60730-C9CE-4F80-A2FA-CC6DAEA4A242}" name="значення"/>
    <tableColumn id="5" xr3:uid="{52B32806-8FB0-4268-94CD-035DACA4A8FE}" name="кінець місяця" dataDxfId="0"/>
    <tableColumn id="6" xr3:uid="{CAE7E9B0-C7D7-4C59-A896-A915E535E0AE}" name="квартал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microsoft.com/office/2007/relationships/slicer" Target="../slicers/slicer1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Relationship Id="rId6" Type="http://schemas.microsoft.com/office/2007/relationships/slicer" Target="../slicers/slicer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379DE-D717-42DD-A3E6-F3E9856B7E5C}">
  <dimension ref="A3:M25"/>
  <sheetViews>
    <sheetView tabSelected="1" workbookViewId="0">
      <selection activeCell="B11" sqref="B11"/>
    </sheetView>
  </sheetViews>
  <sheetFormatPr defaultRowHeight="14.4" x14ac:dyDescent="0.3"/>
  <cols>
    <col min="1" max="1" width="46.88671875" customWidth="1"/>
    <col min="3" max="3" width="30.5546875" customWidth="1"/>
  </cols>
  <sheetData>
    <row r="3" spans="1:13" x14ac:dyDescent="0.3">
      <c r="A3" t="s">
        <v>10</v>
      </c>
    </row>
    <row r="9" spans="1:13" x14ac:dyDescent="0.3">
      <c r="A9" t="s">
        <v>11</v>
      </c>
      <c r="G9" t="s">
        <v>11</v>
      </c>
    </row>
    <row r="11" spans="1:13" x14ac:dyDescent="0.3">
      <c r="A11" s="2"/>
      <c r="B11" s="3">
        <f>Дата_виб</f>
        <v>1</v>
      </c>
      <c r="C11" s="3">
        <f>B11-1</f>
        <v>0</v>
      </c>
      <c r="D11" s="3" t="s">
        <v>18</v>
      </c>
      <c r="E11" s="3" t="s">
        <v>19</v>
      </c>
      <c r="G11" s="2"/>
      <c r="H11">
        <v>1</v>
      </c>
      <c r="I11">
        <v>2</v>
      </c>
      <c r="J11">
        <v>3</v>
      </c>
      <c r="K11">
        <v>4</v>
      </c>
      <c r="L11" t="s">
        <v>16</v>
      </c>
      <c r="M11" t="s">
        <v>22</v>
      </c>
    </row>
    <row r="12" spans="1:13" x14ac:dyDescent="0.3">
      <c r="A12" t="s">
        <v>12</v>
      </c>
      <c r="B12">
        <f>SUMIFS(Дані!$D:$D,Дані!$A:$A,$A12,Дані!$C:$C,$A$9,Дані!$F:$F,B$11,Дані!$B:$B,розрахунок!$G$8)</f>
        <v>666</v>
      </c>
      <c r="C12">
        <f>SUMIFS(Дані!$D:$D,Дані!$A:$A,$A12,Дані!$C:$C,$A$9,Дані!$F:$F,C$11,Дані!$B:$B,розрахунок!$G$8)</f>
        <v>0</v>
      </c>
      <c r="D12">
        <f>B12-C12</f>
        <v>666</v>
      </c>
      <c r="E12" s="6" t="e">
        <f>D12/C12</f>
        <v>#DIV/0!</v>
      </c>
      <c r="G12" t="s">
        <v>12</v>
      </c>
      <c r="H12">
        <f>SUMIFS(Дані!$D:$D,Дані!$A:$A,$G12,Дані!$C:$C,$G$9,Дані!$F:$F,H$11,Дані!$B:$B,розрахунок!$G$8)</f>
        <v>666</v>
      </c>
      <c r="I12">
        <f>SUMIFS(Дані!$D:$D,Дані!$A:$A,$G12,Дані!$C:$C,$G$9,Дані!$F:$F,I$11,Дані!$B:$B,розрахунок!$G$8)</f>
        <v>456</v>
      </c>
      <c r="J12">
        <f>SUMIFS(Дані!$D:$D,Дані!$A:$A,$G12,Дані!$C:$C,$G$9,Дані!$F:$F,J$11,Дані!$B:$B,розрахунок!$G$8)</f>
        <v>435</v>
      </c>
      <c r="K12">
        <f>SUMIFS(Дані!$D:$D,Дані!$A:$A,$G12,Дані!$C:$C,$G$9,Дані!$F:$F,K$11,Дані!$B:$B,розрахунок!$G$8)</f>
        <v>0</v>
      </c>
      <c r="L12">
        <f>SUM(H12:K12)</f>
        <v>1557</v>
      </c>
    </row>
    <row r="13" spans="1:13" x14ac:dyDescent="0.3">
      <c r="A13" t="s">
        <v>13</v>
      </c>
      <c r="B13">
        <f>SUMIFS(Дані!$D:$D,Дані!$A:$A,$A13,Дані!$C:$C,$A$9,Дані!$F:$F,B$11,Дані!$B:$B,розрахунок!$G$8)</f>
        <v>0</v>
      </c>
      <c r="C13">
        <f>SUMIFS(Дані!$D:$D,Дані!$A:$A,$A13,Дані!$C:$C,$A$9,Дані!$F:$F,C$11,Дані!$B:$B,розрахунок!$G$8)</f>
        <v>0</v>
      </c>
      <c r="D13">
        <f t="shared" ref="D13:D15" si="0">B13-C13</f>
        <v>0</v>
      </c>
      <c r="E13" s="6" t="e">
        <f t="shared" ref="E13:E15" si="1">D13/C13</f>
        <v>#DIV/0!</v>
      </c>
      <c r="G13" t="s">
        <v>13</v>
      </c>
      <c r="H13">
        <f>SUMIFS(Дані!$D:$D,Дані!$A:$A,$G13,Дані!$C:$C,$G$9,Дані!$F:$F,H$11,Дані!$B:$B,розрахунок!$G$8)</f>
        <v>0</v>
      </c>
      <c r="I13">
        <f>SUMIFS(Дані!$D:$D,Дані!$A:$A,$G13,Дані!$C:$C,$G$9,Дані!$F:$F,I$11,Дані!$B:$B,розрахунок!$G$8)</f>
        <v>564</v>
      </c>
      <c r="J13">
        <f>SUMIFS(Дані!$D:$D,Дані!$A:$A,$G13,Дані!$C:$C,$G$9,Дані!$F:$F,J$11,Дані!$B:$B,розрахунок!$G$8)</f>
        <v>432</v>
      </c>
      <c r="K13">
        <f>SUMIFS(Дані!$D:$D,Дані!$A:$A,$G13,Дані!$C:$C,$G$9,Дані!$F:$F,K$11,Дані!$B:$B,розрахунок!$G$8)</f>
        <v>0</v>
      </c>
      <c r="L13">
        <f t="shared" ref="L13:L15" si="2">SUM(H13:K13)</f>
        <v>996</v>
      </c>
    </row>
    <row r="14" spans="1:13" x14ac:dyDescent="0.3">
      <c r="A14" t="s">
        <v>14</v>
      </c>
      <c r="B14">
        <f>SUMIFS(Дані!$D:$D,Дані!$A:$A,$A14,Дані!$C:$C,$A$9,Дані!$F:$F,B$11,Дані!$B:$B,розрахунок!$G$8)</f>
        <v>564</v>
      </c>
      <c r="C14">
        <f>SUMIFS(Дані!$D:$D,Дані!$A:$A,$A14,Дані!$C:$C,$A$9,Дані!$F:$F,C$11,Дані!$B:$B,розрахунок!$G$8)</f>
        <v>0</v>
      </c>
      <c r="D14">
        <f t="shared" si="0"/>
        <v>564</v>
      </c>
      <c r="E14" s="6" t="e">
        <f t="shared" si="1"/>
        <v>#DIV/0!</v>
      </c>
      <c r="G14" t="s">
        <v>14</v>
      </c>
      <c r="H14">
        <f>SUMIFS(Дані!$D:$D,Дані!$A:$A,$G14,Дані!$C:$C,$G$9,Дані!$F:$F,H$11,Дані!$B:$B,розрахунок!$G$8)</f>
        <v>564</v>
      </c>
      <c r="I14">
        <f>SUMIFS(Дані!$D:$D,Дані!$A:$A,$G14,Дані!$C:$C,$G$9,Дані!$F:$F,I$11,Дані!$B:$B,розрахунок!$G$8)</f>
        <v>523</v>
      </c>
      <c r="J14">
        <f>SUMIFS(Дані!$D:$D,Дані!$A:$A,$G14,Дані!$C:$C,$G$9,Дані!$F:$F,J$11,Дані!$B:$B,розрахунок!$G$8)</f>
        <v>213</v>
      </c>
      <c r="K14">
        <f>SUMIFS(Дані!$D:$D,Дані!$A:$A,$G14,Дані!$C:$C,$G$9,Дані!$F:$F,K$11,Дані!$B:$B,розрахунок!$G$8)</f>
        <v>0</v>
      </c>
      <c r="L14">
        <f t="shared" si="2"/>
        <v>1300</v>
      </c>
    </row>
    <row r="15" spans="1:13" x14ac:dyDescent="0.3">
      <c r="A15" t="s">
        <v>15</v>
      </c>
      <c r="B15">
        <f>SUMIFS(Дані!$D:$D,Дані!$A:$A,$A15,Дані!$C:$C,$A$9,Дані!$F:$F,B$11,Дані!$B:$B,розрахунок!$G$8)</f>
        <v>0</v>
      </c>
      <c r="C15">
        <f>SUMIFS(Дані!$D:$D,Дані!$A:$A,$A15,Дані!$C:$C,$A$9,Дані!$F:$F,C$11,Дані!$B:$B,розрахунок!$G$8)</f>
        <v>0</v>
      </c>
      <c r="D15">
        <f t="shared" si="0"/>
        <v>0</v>
      </c>
      <c r="E15" s="6" t="e">
        <f t="shared" si="1"/>
        <v>#DIV/0!</v>
      </c>
      <c r="G15" t="s">
        <v>15</v>
      </c>
      <c r="H15">
        <f>SUMIFS(Дані!$D:$D,Дані!$A:$A,$G15,Дані!$C:$C,$G$9,Дані!$F:$F,H$11,Дані!$B:$B,розрахунок!$G$8)</f>
        <v>0</v>
      </c>
      <c r="I15">
        <f>SUMIFS(Дані!$D:$D,Дані!$A:$A,$G15,Дані!$C:$C,$G$9,Дані!$F:$F,I$11,Дані!$B:$B,розрахунок!$G$8)</f>
        <v>544</v>
      </c>
      <c r="J15">
        <f>SUMIFS(Дані!$D:$D,Дані!$A:$A,$G15,Дані!$C:$C,$G$9,Дані!$F:$F,J$11,Дані!$B:$B,розрахунок!$G$8)</f>
        <v>523</v>
      </c>
      <c r="K15">
        <f>SUMIFS(Дані!$D:$D,Дані!$A:$A,$G15,Дані!$C:$C,$G$9,Дані!$F:$F,K$11,Дані!$B:$B,розрахунок!$G$8)</f>
        <v>0</v>
      </c>
      <c r="L15">
        <f t="shared" si="2"/>
        <v>1067</v>
      </c>
    </row>
    <row r="16" spans="1:13" x14ac:dyDescent="0.3">
      <c r="A16" t="s">
        <v>16</v>
      </c>
      <c r="G16" t="s">
        <v>16</v>
      </c>
      <c r="H16">
        <f>SUM(H12:H15)</f>
        <v>1230</v>
      </c>
      <c r="I16">
        <f>SUM(I12:I15)</f>
        <v>2087</v>
      </c>
      <c r="J16">
        <f>SUM(J12:J15)</f>
        <v>1603</v>
      </c>
      <c r="K16">
        <f>SUM(K12:K15)</f>
        <v>0</v>
      </c>
      <c r="L16">
        <f>SUM(L12:L15)</f>
        <v>4920</v>
      </c>
    </row>
    <row r="19" spans="1:12" x14ac:dyDescent="0.3">
      <c r="A19" t="s">
        <v>17</v>
      </c>
      <c r="G19" t="s">
        <v>17</v>
      </c>
    </row>
    <row r="20" spans="1:12" x14ac:dyDescent="0.3">
      <c r="A20" s="2"/>
      <c r="G20" s="2"/>
      <c r="H20">
        <v>1</v>
      </c>
      <c r="I20">
        <v>2</v>
      </c>
      <c r="J20">
        <v>3</v>
      </c>
      <c r="K20">
        <v>4</v>
      </c>
      <c r="L20" t="s">
        <v>16</v>
      </c>
    </row>
    <row r="21" spans="1:12" x14ac:dyDescent="0.3">
      <c r="A21" t="s">
        <v>12</v>
      </c>
      <c r="G21" t="s">
        <v>12</v>
      </c>
    </row>
    <row r="22" spans="1:12" x14ac:dyDescent="0.3">
      <c r="A22" t="s">
        <v>13</v>
      </c>
      <c r="G22" t="s">
        <v>13</v>
      </c>
    </row>
    <row r="23" spans="1:12" x14ac:dyDescent="0.3">
      <c r="A23" t="s">
        <v>14</v>
      </c>
      <c r="G23" t="s">
        <v>14</v>
      </c>
    </row>
    <row r="24" spans="1:12" x14ac:dyDescent="0.3">
      <c r="A24" t="s">
        <v>15</v>
      </c>
      <c r="G24" t="s">
        <v>15</v>
      </c>
    </row>
    <row r="25" spans="1:12" x14ac:dyDescent="0.3">
      <c r="A25" t="s">
        <v>16</v>
      </c>
      <c r="G25" t="s">
        <v>16</v>
      </c>
    </row>
  </sheetData>
  <conditionalFormatting sqref="D12:D15">
    <cfRule type="iconSet" priority="2">
      <iconSet iconSet="3Arrows">
        <cfvo type="percent" val="0"/>
        <cfvo type="num" val="0"/>
        <cfvo type="num" val="0"/>
      </iconSet>
    </cfRule>
  </conditionalFormatting>
  <conditionalFormatting sqref="E12:E15">
    <cfRule type="dataBar" priority="1">
      <dataBar>
        <cfvo type="min"/>
        <cfvo type="max"/>
        <color theme="8"/>
      </dataBar>
      <extLst>
        <ext xmlns:x14="http://schemas.microsoft.com/office/spreadsheetml/2009/9/main" uri="{B025F937-C7B1-47D3-B67F-A62EFF666E3E}">
          <x14:id>{A1E9119D-A8D5-4239-8A98-5215986AB992}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3" name="Drop Down 2">
              <controlPr defaultSize="0" autoLine="0" autoPict="0">
                <anchor moveWithCells="1">
                  <from>
                    <xdr:col>0</xdr:col>
                    <xdr:colOff>922020</xdr:colOff>
                    <xdr:row>3</xdr:row>
                    <xdr:rowOff>68580</xdr:rowOff>
                  </from>
                  <to>
                    <xdr:col>0</xdr:col>
                    <xdr:colOff>2788920</xdr:colOff>
                    <xdr:row>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4" name="List Box 4">
              <controlPr defaultSize="0" autoLine="0" autoPict="0">
                <anchor moveWithCells="1">
                  <from>
                    <xdr:col>12</xdr:col>
                    <xdr:colOff>7620</xdr:colOff>
                    <xdr:row>16</xdr:row>
                    <xdr:rowOff>76200</xdr:rowOff>
                  </from>
                  <to>
                    <xdr:col>13</xdr:col>
                    <xdr:colOff>312420</xdr:colOff>
                    <xdr:row>21</xdr:row>
                    <xdr:rowOff>99060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1E9119D-A8D5-4239-8A98-5215986AB992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E12:E15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lineWeight="1.5" displayEmptyCellsAs="gap" high="1" negative="1" xr2:uid="{4015704A-4816-4CA2-BABB-51576EB2D392}">
          <x14:colorSeries theme="9"/>
          <x14:colorNegative rgb="FFFF0000"/>
          <x14:colorAxis rgb="FF000000"/>
          <x14:colorMarkers rgb="FFD00000"/>
          <x14:colorFirst rgb="FFD00000"/>
          <x14:colorLast rgb="FFD00000"/>
          <x14:colorHigh theme="8"/>
          <x14:colorLow rgb="FFD00000"/>
          <x14:sparklines>
            <x14:sparkline>
              <xm:f>Звіт!H12:K12</xm:f>
              <xm:sqref>M12</xm:sqref>
            </x14:sparkline>
            <x14:sparkline>
              <xm:f>Звіт!H13:K13</xm:f>
              <xm:sqref>M13</xm:sqref>
            </x14:sparkline>
            <x14:sparkline>
              <xm:f>Звіт!H14:K14</xm:f>
              <xm:sqref>M14</xm:sqref>
            </x14:sparkline>
            <x14:sparkline>
              <xm:f>Звіт!H15:K15</xm:f>
              <xm:sqref>M15</xm:sqref>
            </x14:sparkline>
          </x14:sparklines>
        </x14:sparklineGroup>
      </x14:sparklineGroups>
    </ex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635D1-6AAA-45A9-B752-CF6F710D4865}">
  <dimension ref="A1:F14"/>
  <sheetViews>
    <sheetView workbookViewId="0"/>
  </sheetViews>
  <sheetFormatPr defaultRowHeight="14.4" x14ac:dyDescent="0.3"/>
  <cols>
    <col min="2" max="2" width="11.33203125" bestFit="1" customWidth="1"/>
    <col min="3" max="3" width="11.77734375" customWidth="1"/>
    <col min="4" max="4" width="11.109375" customWidth="1"/>
    <col min="5" max="5" width="14.88671875" customWidth="1"/>
    <col min="6" max="6" width="9.777343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12</v>
      </c>
      <c r="B2" t="s">
        <v>6</v>
      </c>
      <c r="C2" t="s">
        <v>7</v>
      </c>
      <c r="D2">
        <v>666</v>
      </c>
      <c r="E2" s="1">
        <v>44651</v>
      </c>
      <c r="F2">
        <v>1</v>
      </c>
    </row>
    <row r="3" spans="1:6" x14ac:dyDescent="0.3">
      <c r="A3" t="s">
        <v>12</v>
      </c>
      <c r="B3" t="s">
        <v>6</v>
      </c>
      <c r="C3" t="s">
        <v>7</v>
      </c>
      <c r="D3">
        <v>456</v>
      </c>
      <c r="E3" s="1">
        <v>44681</v>
      </c>
      <c r="F3">
        <v>2</v>
      </c>
    </row>
    <row r="4" spans="1:6" x14ac:dyDescent="0.3">
      <c r="A4" t="s">
        <v>12</v>
      </c>
      <c r="B4" t="s">
        <v>6</v>
      </c>
      <c r="C4" t="s">
        <v>7</v>
      </c>
      <c r="D4">
        <v>435</v>
      </c>
      <c r="E4" s="1">
        <v>44712</v>
      </c>
      <c r="F4">
        <v>3</v>
      </c>
    </row>
    <row r="5" spans="1:6" x14ac:dyDescent="0.3">
      <c r="A5" t="s">
        <v>12</v>
      </c>
      <c r="B5" t="s">
        <v>20</v>
      </c>
      <c r="C5" t="s">
        <v>7</v>
      </c>
      <c r="D5">
        <v>545</v>
      </c>
      <c r="E5" s="1">
        <v>44895</v>
      </c>
      <c r="F5">
        <v>2</v>
      </c>
    </row>
    <row r="6" spans="1:6" x14ac:dyDescent="0.3">
      <c r="A6" t="s">
        <v>13</v>
      </c>
      <c r="B6" t="s">
        <v>6</v>
      </c>
      <c r="C6" t="s">
        <v>7</v>
      </c>
      <c r="D6">
        <v>564</v>
      </c>
      <c r="E6" s="1">
        <v>44896</v>
      </c>
      <c r="F6">
        <v>2</v>
      </c>
    </row>
    <row r="7" spans="1:6" x14ac:dyDescent="0.3">
      <c r="A7" t="s">
        <v>14</v>
      </c>
      <c r="B7" t="s">
        <v>6</v>
      </c>
      <c r="C7" t="s">
        <v>7</v>
      </c>
      <c r="D7">
        <v>564</v>
      </c>
      <c r="E7" s="1">
        <v>44592</v>
      </c>
      <c r="F7">
        <v>1</v>
      </c>
    </row>
    <row r="8" spans="1:6" x14ac:dyDescent="0.3">
      <c r="A8" t="s">
        <v>15</v>
      </c>
      <c r="B8" t="s">
        <v>6</v>
      </c>
      <c r="C8" t="s">
        <v>8</v>
      </c>
      <c r="D8">
        <v>858</v>
      </c>
      <c r="E8" s="1">
        <v>44593</v>
      </c>
      <c r="F8">
        <v>1</v>
      </c>
    </row>
    <row r="9" spans="1:6" x14ac:dyDescent="0.3">
      <c r="A9" t="s">
        <v>12</v>
      </c>
      <c r="B9" t="s">
        <v>6</v>
      </c>
      <c r="C9" t="s">
        <v>9</v>
      </c>
      <c r="D9">
        <v>858</v>
      </c>
      <c r="E9" s="1">
        <v>44594</v>
      </c>
      <c r="F9">
        <v>4</v>
      </c>
    </row>
    <row r="10" spans="1:6" x14ac:dyDescent="0.3">
      <c r="A10" t="s">
        <v>13</v>
      </c>
      <c r="B10" t="s">
        <v>6</v>
      </c>
      <c r="C10" t="s">
        <v>7</v>
      </c>
      <c r="D10">
        <v>432</v>
      </c>
      <c r="E10" s="1">
        <v>44595</v>
      </c>
      <c r="F10">
        <v>3</v>
      </c>
    </row>
    <row r="11" spans="1:6" x14ac:dyDescent="0.3">
      <c r="A11" t="s">
        <v>15</v>
      </c>
      <c r="B11" t="s">
        <v>6</v>
      </c>
      <c r="C11" t="s">
        <v>7</v>
      </c>
      <c r="D11">
        <v>523</v>
      </c>
      <c r="E11" s="1">
        <v>44596</v>
      </c>
      <c r="F11">
        <v>3</v>
      </c>
    </row>
    <row r="12" spans="1:6" x14ac:dyDescent="0.3">
      <c r="A12" t="s">
        <v>14</v>
      </c>
      <c r="B12" t="s">
        <v>6</v>
      </c>
      <c r="C12" t="s">
        <v>7</v>
      </c>
      <c r="D12">
        <v>213</v>
      </c>
      <c r="E12" s="1">
        <v>44597</v>
      </c>
      <c r="F12">
        <v>3</v>
      </c>
    </row>
    <row r="13" spans="1:6" x14ac:dyDescent="0.3">
      <c r="A13" t="s">
        <v>14</v>
      </c>
      <c r="B13" t="s">
        <v>6</v>
      </c>
      <c r="C13" t="s">
        <v>7</v>
      </c>
      <c r="D13">
        <v>523</v>
      </c>
      <c r="E13" s="1">
        <v>44598</v>
      </c>
      <c r="F13">
        <v>2</v>
      </c>
    </row>
    <row r="14" spans="1:6" x14ac:dyDescent="0.3">
      <c r="A14" t="s">
        <v>15</v>
      </c>
      <c r="B14" t="s">
        <v>6</v>
      </c>
      <c r="C14" t="s">
        <v>7</v>
      </c>
      <c r="D14">
        <v>544</v>
      </c>
      <c r="E14" s="1">
        <v>44599</v>
      </c>
      <c r="F14">
        <v>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BD883-43ED-4D25-9EBB-BFD5AD746AF9}">
  <dimension ref="A1:X8"/>
  <sheetViews>
    <sheetView topLeftCell="C1" workbookViewId="0">
      <selection activeCell="G6" sqref="G6"/>
    </sheetView>
  </sheetViews>
  <sheetFormatPr defaultRowHeight="14.4" x14ac:dyDescent="0.3"/>
  <cols>
    <col min="1" max="1" width="17" bestFit="1" customWidth="1"/>
    <col min="20" max="20" width="20" customWidth="1"/>
  </cols>
  <sheetData>
    <row r="1" spans="1:24" x14ac:dyDescent="0.3">
      <c r="F1">
        <v>1</v>
      </c>
      <c r="T1">
        <v>1</v>
      </c>
    </row>
    <row r="3" spans="1:24" x14ac:dyDescent="0.3">
      <c r="A3" s="4" t="s">
        <v>21</v>
      </c>
      <c r="T3" t="str">
        <f>CONCATENATE(N4, "по регіону",T4)</f>
        <v>виручкапо регіонуКиїв</v>
      </c>
      <c r="U3" t="str">
        <f>CONCATENATE("Квартал",O4)</f>
        <v>Квартал1</v>
      </c>
      <c r="V3" t="str">
        <f>CONCATENATE("Квартал",P4)</f>
        <v>Квартал2</v>
      </c>
      <c r="W3" t="str">
        <f>CONCATENATE("Квартал",Q4)</f>
        <v>Квартал3</v>
      </c>
      <c r="X3" t="str">
        <f>CONCATENATE("Квартал",R4)</f>
        <v>Квартал4</v>
      </c>
    </row>
    <row r="4" spans="1:24" x14ac:dyDescent="0.3">
      <c r="A4" s="5">
        <v>1</v>
      </c>
      <c r="N4" t="s">
        <v>6</v>
      </c>
      <c r="O4">
        <v>1</v>
      </c>
      <c r="P4">
        <v>2</v>
      </c>
      <c r="Q4">
        <v>3</v>
      </c>
      <c r="R4">
        <v>4</v>
      </c>
      <c r="T4" t="str">
        <f>CHOOSE($T$1,N5,N6,N7,N8,)</f>
        <v>Київ</v>
      </c>
      <c r="U4">
        <f t="shared" ref="U4:X4" si="0">CHOOSE($T$1,O5,O6,O7,O8,)</f>
        <v>666</v>
      </c>
      <c r="V4">
        <f t="shared" si="0"/>
        <v>456</v>
      </c>
      <c r="W4">
        <f t="shared" si="0"/>
        <v>435</v>
      </c>
      <c r="X4">
        <f t="shared" si="0"/>
        <v>858</v>
      </c>
    </row>
    <row r="5" spans="1:24" x14ac:dyDescent="0.3">
      <c r="G5" t="s">
        <v>6</v>
      </c>
      <c r="N5" t="s">
        <v>12</v>
      </c>
      <c r="O5">
        <f>SUMIFS(Дані!$D:$D,Дані!$A:$A,$N5,Дані!$F:$F,O$4,Дані!$B:$B,$N$4)</f>
        <v>666</v>
      </c>
      <c r="P5">
        <f>SUMIFS(Дані!$D:$D,Дані!$A:$A,$N5,Дані!$F:$F,P$4,Дані!$B:$B,$N$4)</f>
        <v>456</v>
      </c>
      <c r="Q5">
        <f>SUMIFS(Дані!$D:$D,Дані!$A:$A,$N5,Дані!$F:$F,Q$4,Дані!$B:$B,$N$4)</f>
        <v>435</v>
      </c>
      <c r="R5">
        <f>SUMIFS(Дані!$D:$D,Дані!$A:$A,$N5,Дані!$F:$F,R$4,Дані!$B:$B,$N$4)</f>
        <v>858</v>
      </c>
    </row>
    <row r="6" spans="1:24" x14ac:dyDescent="0.3">
      <c r="G6" t="s">
        <v>20</v>
      </c>
      <c r="N6" t="s">
        <v>13</v>
      </c>
      <c r="O6">
        <f>SUMIFS(Дані!$D:$D,Дані!$A:$A,$N6,Дані!$F:$F,O$4,Дані!$B:$B,$N$4)</f>
        <v>0</v>
      </c>
      <c r="P6">
        <f>SUMIFS(Дані!$D:$D,Дані!$A:$A,$N6,Дані!$F:$F,P$4,Дані!$B:$B,$N$4)</f>
        <v>564</v>
      </c>
      <c r="Q6">
        <f>SUMIFS(Дані!$D:$D,Дані!$A:$A,$N6,Дані!$F:$F,Q$4,Дані!$B:$B,$N$4)</f>
        <v>432</v>
      </c>
      <c r="R6">
        <f>SUMIFS(Дані!$D:$D,Дані!$A:$A,$N6,Дані!$F:$F,R$4,Дані!$B:$B,$N$4)</f>
        <v>0</v>
      </c>
    </row>
    <row r="7" spans="1:24" x14ac:dyDescent="0.3">
      <c r="N7" t="s">
        <v>14</v>
      </c>
      <c r="O7">
        <f>SUMIFS(Дані!$D:$D,Дані!$A:$A,$N7,Дані!$F:$F,O$4,Дані!$B:$B,$N$4)</f>
        <v>564</v>
      </c>
      <c r="P7">
        <f>SUMIFS(Дані!$D:$D,Дані!$A:$A,$N7,Дані!$F:$F,P$4,Дані!$B:$B,$N$4)</f>
        <v>523</v>
      </c>
      <c r="Q7">
        <f>SUMIFS(Дані!$D:$D,Дані!$A:$A,$N7,Дані!$F:$F,Q$4,Дані!$B:$B,$N$4)</f>
        <v>213</v>
      </c>
      <c r="R7">
        <f>SUMIFS(Дані!$D:$D,Дані!$A:$A,$N7,Дані!$F:$F,R$4,Дані!$B:$B,$N$4)</f>
        <v>0</v>
      </c>
    </row>
    <row r="8" spans="1:24" x14ac:dyDescent="0.3">
      <c r="G8" t="str">
        <f>INDEX($G$5:$G$6,$F$1,1)</f>
        <v>виручка</v>
      </c>
      <c r="N8" t="s">
        <v>15</v>
      </c>
      <c r="O8">
        <f>SUMIFS(Дані!$D:$D,Дані!$A:$A,$N8,Дані!$F:$F,O$4,Дані!$B:$B,$N$4)</f>
        <v>858</v>
      </c>
      <c r="P8">
        <f>SUMIFS(Дані!$D:$D,Дані!$A:$A,$N8,Дані!$F:$F,P$4,Дані!$B:$B,$N$4)</f>
        <v>544</v>
      </c>
      <c r="Q8">
        <f>SUMIFS(Дані!$D:$D,Дані!$A:$A,$N8,Дані!$F:$F,Q$4,Дані!$B:$B,$N$4)</f>
        <v>523</v>
      </c>
      <c r="R8">
        <f>SUMIFS(Дані!$D:$D,Дані!$A:$A,$N8,Дані!$F:$F,R$4,Дані!$B:$B,$N$4)</f>
        <v>0</v>
      </c>
    </row>
  </sheetData>
  <pageMargins left="0.7" right="0.7" top="0.75" bottom="0.75" header="0.3" footer="0.3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>
                  <from>
                    <xdr:col>8</xdr:col>
                    <xdr:colOff>579120</xdr:colOff>
                    <xdr:row>3</xdr:row>
                    <xdr:rowOff>121920</xdr:rowOff>
                  </from>
                  <to>
                    <xdr:col>12</xdr:col>
                    <xdr:colOff>7620</xdr:colOff>
                    <xdr:row>8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List Box 2">
              <controlPr defaultSize="0" autoLine="0" autoPict="0">
                <anchor moveWithCells="1">
                  <from>
                    <xdr:col>11</xdr:col>
                    <xdr:colOff>411480</xdr:colOff>
                    <xdr:row>9</xdr:row>
                    <xdr:rowOff>121920</xdr:rowOff>
                  </from>
                  <to>
                    <xdr:col>13</xdr:col>
                    <xdr:colOff>106680</xdr:colOff>
                    <xdr:row>14</xdr:row>
                    <xdr:rowOff>144780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A8765BA9-456A-4dab-B4F3-ACF838C121DE}">
      <x14:slicerList>
        <x14:slicer r:id="rId6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Звіт</vt:lpstr>
      <vt:lpstr>Дані</vt:lpstr>
      <vt:lpstr>розрахунок</vt:lpstr>
      <vt:lpstr>Вибір_дати</vt:lpstr>
      <vt:lpstr>Дата_виб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Daniil Ernst</dc:creator>
  <cp:lastModifiedBy>Daniil Ernst</cp:lastModifiedBy>
  <dcterms:created xsi:type="dcterms:W3CDTF">2015-06-05T18:19:34Z</dcterms:created>
  <dcterms:modified xsi:type="dcterms:W3CDTF">2024-07-22T12:26:31Z</dcterms:modified>
</cp:coreProperties>
</file>