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mishovets\Desktop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22" i="1" l="1"/>
  <c r="H22" i="1"/>
  <c r="E6" i="1" l="1"/>
  <c r="E23" i="1"/>
  <c r="E22" i="1"/>
  <c r="E19" i="1"/>
  <c r="E5" i="1"/>
  <c r="H17" i="1" l="1"/>
  <c r="H16" i="1" l="1"/>
  <c r="H15" i="1"/>
  <c r="H14" i="1"/>
  <c r="G2" i="1" l="1"/>
  <c r="E18" i="1"/>
  <c r="E17" i="1"/>
  <c r="E15" i="1"/>
  <c r="E14" i="1"/>
  <c r="E13" i="1"/>
  <c r="B24" i="1"/>
  <c r="I14" i="1"/>
  <c r="H13" i="1"/>
  <c r="E4" i="1" l="1"/>
  <c r="E3" i="1" l="1"/>
  <c r="B9" i="1" l="1"/>
  <c r="E2" i="1"/>
</calcChain>
</file>

<file path=xl/comments1.xml><?xml version="1.0" encoding="utf-8"?>
<comments xmlns="http://schemas.openxmlformats.org/spreadsheetml/2006/main">
  <authors>
    <author>Мишовець Вікторія</author>
  </authors>
  <commentList>
    <comment ref="H13" authorId="0" shapeId="0">
      <text>
        <r>
          <rPr>
            <b/>
            <sz val="9"/>
            <color indexed="81"/>
            <rFont val="Tahoma"/>
            <charset val="1"/>
          </rPr>
          <t>Мишовець Вікторія:</t>
        </r>
        <r>
          <rPr>
            <sz val="9"/>
            <color indexed="81"/>
            <rFont val="Tahoma"/>
            <charset val="1"/>
          </rPr>
          <t xml:space="preserve">
Аптека
Цемент 
Котам ремешок</t>
        </r>
      </text>
    </comment>
    <comment ref="H14" authorId="0" shapeId="0">
      <text>
        <r>
          <rPr>
            <b/>
            <sz val="9"/>
            <color indexed="81"/>
            <rFont val="Tahoma"/>
            <charset val="1"/>
          </rPr>
          <t>Мишовець Вікторія:</t>
        </r>
        <r>
          <rPr>
            <sz val="9"/>
            <color indexed="81"/>
            <rFont val="Tahoma"/>
            <charset val="1"/>
          </rPr>
          <t xml:space="preserve">
крилья215,60
цемент пва 261
петли 150
дверь коробка 450
химло 368,40
папе дела 800
папе 1000
</t>
        </r>
      </text>
    </comment>
  </commentList>
</comments>
</file>

<file path=xl/sharedStrings.xml><?xml version="1.0" encoding="utf-8"?>
<sst xmlns="http://schemas.openxmlformats.org/spreadsheetml/2006/main" count="51" uniqueCount="46">
  <si>
    <t>Каналізація 4м копка 4*800</t>
  </si>
  <si>
    <t>Кільця бетонні 4*1200</t>
  </si>
  <si>
    <t xml:space="preserve">Люк каналізаційний </t>
  </si>
  <si>
    <t>Траншея під каналізацію 13*120</t>
  </si>
  <si>
    <t>уклад труби+закопати</t>
  </si>
  <si>
    <t>прокол під будинок</t>
  </si>
  <si>
    <t>Траншея під воду13*200</t>
  </si>
  <si>
    <t xml:space="preserve">Траншея під яму від колодязя </t>
  </si>
  <si>
    <t>закопати траншею під воду</t>
  </si>
  <si>
    <t xml:space="preserve">яма для станції 1.25*1.25 </t>
  </si>
  <si>
    <t xml:space="preserve">обкласти цеглою </t>
  </si>
  <si>
    <t>люк</t>
  </si>
  <si>
    <t xml:space="preserve">монтаж колець </t>
  </si>
  <si>
    <t xml:space="preserve">Демонтаж підлоги </t>
  </si>
  <si>
    <t xml:space="preserve">бетон підлоги </t>
  </si>
  <si>
    <t>Чистка свердловини</t>
  </si>
  <si>
    <t xml:space="preserve">вивозу грунту </t>
  </si>
  <si>
    <t>Каналізація 2 м копка 4*800</t>
  </si>
  <si>
    <t>Кільця бетонні 2*1200</t>
  </si>
  <si>
    <t>зєднання труб</t>
  </si>
  <si>
    <t xml:space="preserve">вивоз грунту </t>
  </si>
  <si>
    <t>Матеріали та робота</t>
  </si>
  <si>
    <t>Ціна</t>
  </si>
  <si>
    <t xml:space="preserve">обмін </t>
  </si>
  <si>
    <t>Внесок</t>
  </si>
  <si>
    <t>Всього витрачено на земляні роботи</t>
  </si>
  <si>
    <t>залишок покласти к/к</t>
  </si>
  <si>
    <t>переказ з кредитки</t>
  </si>
  <si>
    <t>Продукти</t>
  </si>
  <si>
    <t>строй матерали</t>
  </si>
  <si>
    <t xml:space="preserve">Заправка газ </t>
  </si>
  <si>
    <t xml:space="preserve">Аптека </t>
  </si>
  <si>
    <t xml:space="preserve">закупка хими </t>
  </si>
  <si>
    <t>материали папа+ мама</t>
  </si>
  <si>
    <t>нал за роботи Сергій</t>
  </si>
  <si>
    <t>нал за роботи Роман</t>
  </si>
  <si>
    <t xml:space="preserve">Родители отдали </t>
  </si>
  <si>
    <t xml:space="preserve">Потрачено </t>
  </si>
  <si>
    <t>Остаток</t>
  </si>
  <si>
    <t xml:space="preserve">Дата </t>
  </si>
  <si>
    <t xml:space="preserve">Строй материалы </t>
  </si>
  <si>
    <t xml:space="preserve">Рострочка бойлер и полотенце сушитель </t>
  </si>
  <si>
    <t>Кабель, автомат</t>
  </si>
  <si>
    <t>Вагонка и в вс' к вагонке</t>
  </si>
  <si>
    <t>Кредит закрито 18.07.2024</t>
  </si>
  <si>
    <t>отдали долг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</si>
</sst>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₴-422]_-;\-* #,##0.00\ [$₴-422]_-;_-* &quot;-&quot;??\ [$₴-422]_-;_-@_-"/>
    <numFmt numFmtId="165" formatCode="_-[$$-C09]* #,##0.00_-;\-[$$-C09]* #,##0.00_-;_-[$$-C09]* &quot;-&quot;??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65" fontId="1" fillId="3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164" fontId="0" fillId="0" borderId="1" xfId="0" applyNumberFormat="1" applyBorder="1"/>
    <xf numFmtId="164" fontId="1" fillId="2" borderId="1" xfId="0" applyNumberFormat="1" applyFont="1" applyFill="1" applyBorder="1" applyAlignment="1">
      <alignment horizontal="center"/>
    </xf>
    <xf numFmtId="0" fontId="0" fillId="0" borderId="0" xfId="0" applyFill="1"/>
    <xf numFmtId="164" fontId="0" fillId="0" borderId="0" xfId="0" applyNumberFormat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"/>
  <sheetViews>
    <sheetView tabSelected="1" topLeftCell="A7" workbookViewId="0">
      <selection activeCell="D29" sqref="D29"/>
    </sheetView>
  </sheetViews>
  <sheetFormatPr defaultRowHeight="15" x14ac:dyDescent="0.25"/>
  <cols>
    <col min="1" max="1" width="42" customWidth="1"/>
    <col min="2" max="2" width="19.140625" customWidth="1"/>
    <col min="3" max="3" width="10.7109375" customWidth="1"/>
    <col min="4" max="4" width="14.7109375" customWidth="1"/>
    <col min="5" max="6" width="11.85546875" bestFit="1" customWidth="1"/>
    <col min="7" max="7" width="11.5703125" customWidth="1"/>
    <col min="8" max="8" width="17.140625" customWidth="1"/>
    <col min="9" max="9" width="20.140625" customWidth="1"/>
  </cols>
  <sheetData>
    <row r="1" spans="1:9" ht="22.5" x14ac:dyDescent="0.25">
      <c r="A1" s="5" t="s">
        <v>21</v>
      </c>
      <c r="B1" s="6" t="s">
        <v>22</v>
      </c>
      <c r="C1" s="4" t="s">
        <v>24</v>
      </c>
      <c r="D1" s="7">
        <v>1250</v>
      </c>
      <c r="E1" s="2"/>
      <c r="G1" s="8" t="s">
        <v>26</v>
      </c>
    </row>
    <row r="2" spans="1:9" x14ac:dyDescent="0.25">
      <c r="A2" s="1" t="s">
        <v>0</v>
      </c>
      <c r="B2" s="3">
        <v>3200</v>
      </c>
      <c r="C2" s="4" t="s">
        <v>23</v>
      </c>
      <c r="D2" s="7">
        <v>400</v>
      </c>
      <c r="E2" s="2">
        <f>D2*39.5</f>
        <v>15800</v>
      </c>
      <c r="G2" s="9">
        <f>E19-E2-E4</f>
        <v>2471.489999999998</v>
      </c>
    </row>
    <row r="3" spans="1:9" x14ac:dyDescent="0.25">
      <c r="A3" s="1" t="s">
        <v>1</v>
      </c>
      <c r="B3" s="3">
        <v>4800</v>
      </c>
      <c r="C3" s="4" t="s">
        <v>23</v>
      </c>
      <c r="D3" s="7">
        <v>50</v>
      </c>
      <c r="E3" s="2">
        <f>D3*39.55</f>
        <v>1977.4999999999998</v>
      </c>
    </row>
    <row r="4" spans="1:9" x14ac:dyDescent="0.25">
      <c r="A4" s="1" t="s">
        <v>2</v>
      </c>
      <c r="B4" s="3">
        <v>900</v>
      </c>
      <c r="C4" s="4" t="s">
        <v>23</v>
      </c>
      <c r="D4" s="7">
        <v>100</v>
      </c>
      <c r="E4" s="2">
        <f>D4*39.35</f>
        <v>3935</v>
      </c>
    </row>
    <row r="5" spans="1:9" x14ac:dyDescent="0.25">
      <c r="A5" s="1" t="s">
        <v>3</v>
      </c>
      <c r="B5" s="3">
        <v>1560</v>
      </c>
      <c r="C5" s="4" t="s">
        <v>23</v>
      </c>
      <c r="D5" s="7">
        <v>100</v>
      </c>
      <c r="E5" s="2">
        <f>D5*40.45</f>
        <v>4045.0000000000005</v>
      </c>
      <c r="F5" s="12"/>
    </row>
    <row r="6" spans="1:9" x14ac:dyDescent="0.25">
      <c r="A6" s="1" t="s">
        <v>4</v>
      </c>
      <c r="B6" s="3">
        <v>1030</v>
      </c>
      <c r="D6" s="7">
        <v>600</v>
      </c>
      <c r="E6" s="2">
        <f>D6*41.4</f>
        <v>24840</v>
      </c>
    </row>
    <row r="7" spans="1:9" x14ac:dyDescent="0.25">
      <c r="A7" s="1" t="s">
        <v>5</v>
      </c>
      <c r="B7" s="3">
        <v>1700</v>
      </c>
    </row>
    <row r="8" spans="1:9" x14ac:dyDescent="0.25">
      <c r="A8" s="1" t="s">
        <v>6</v>
      </c>
      <c r="B8" s="3">
        <v>2600</v>
      </c>
    </row>
    <row r="9" spans="1:9" x14ac:dyDescent="0.25">
      <c r="A9" s="1" t="s">
        <v>7</v>
      </c>
      <c r="B9" s="3">
        <f>250+80</f>
        <v>330</v>
      </c>
    </row>
    <row r="10" spans="1:9" x14ac:dyDescent="0.25">
      <c r="A10" s="1" t="s">
        <v>8</v>
      </c>
      <c r="B10" s="3">
        <v>1040</v>
      </c>
    </row>
    <row r="11" spans="1:9" x14ac:dyDescent="0.25">
      <c r="A11" s="3" t="s">
        <v>9</v>
      </c>
      <c r="B11" s="3">
        <v>1900</v>
      </c>
    </row>
    <row r="12" spans="1:9" x14ac:dyDescent="0.25">
      <c r="A12" s="3" t="s">
        <v>10</v>
      </c>
      <c r="B12" s="3">
        <v>1000</v>
      </c>
      <c r="G12" s="4" t="s">
        <v>39</v>
      </c>
      <c r="H12" s="4" t="s">
        <v>37</v>
      </c>
      <c r="I12" s="4" t="s">
        <v>38</v>
      </c>
    </row>
    <row r="13" spans="1:9" ht="30" x14ac:dyDescent="0.25">
      <c r="A13" s="3" t="s">
        <v>11</v>
      </c>
      <c r="B13" s="3">
        <v>1900</v>
      </c>
      <c r="D13" s="13" t="s">
        <v>27</v>
      </c>
      <c r="E13" s="4">
        <f>5665+10969.5</f>
        <v>16634.5</v>
      </c>
      <c r="G13" s="14">
        <v>45440</v>
      </c>
      <c r="H13" s="15">
        <f>314.8+369.73+75+1720</f>
        <v>2479.5299999999997</v>
      </c>
      <c r="I13" s="15" t="s">
        <v>36</v>
      </c>
    </row>
    <row r="14" spans="1:9" x14ac:dyDescent="0.25">
      <c r="A14" s="3" t="s">
        <v>12</v>
      </c>
      <c r="B14" s="3">
        <v>400</v>
      </c>
      <c r="D14" s="4" t="s">
        <v>28</v>
      </c>
      <c r="E14" s="4">
        <f>45.9+94.58</f>
        <v>140.47999999999999</v>
      </c>
      <c r="G14" s="14">
        <v>45444</v>
      </c>
      <c r="H14" s="15">
        <f>215.6+261+150+450+800+368.4+1800</f>
        <v>4045</v>
      </c>
      <c r="I14" s="2">
        <f>E5-H14</f>
        <v>0</v>
      </c>
    </row>
    <row r="15" spans="1:9" ht="30" x14ac:dyDescent="0.25">
      <c r="A15" s="3" t="s">
        <v>13</v>
      </c>
      <c r="B15" s="3">
        <v>1000</v>
      </c>
      <c r="D15" s="13" t="s">
        <v>29</v>
      </c>
      <c r="E15" s="4">
        <f>1099+26.4+210+489.41+2734.05-417</f>
        <v>4141.8600000000006</v>
      </c>
      <c r="G15" s="14">
        <v>45458</v>
      </c>
      <c r="H15" s="15">
        <f>1086.94+2173.87+7186.01+1+32896.03-7555.2</f>
        <v>35788.65</v>
      </c>
      <c r="I15" s="15" t="s">
        <v>40</v>
      </c>
    </row>
    <row r="16" spans="1:9" ht="45" x14ac:dyDescent="0.25">
      <c r="A16" s="3" t="s">
        <v>14</v>
      </c>
      <c r="B16" s="3">
        <v>2000</v>
      </c>
      <c r="D16" s="4" t="s">
        <v>30</v>
      </c>
      <c r="E16" s="4">
        <v>503.55</v>
      </c>
      <c r="G16" s="14">
        <v>45458</v>
      </c>
      <c r="H16" s="15">
        <f>772.2+509.08</f>
        <v>1281.28</v>
      </c>
      <c r="I16" s="16" t="s">
        <v>41</v>
      </c>
    </row>
    <row r="17" spans="1:10" x14ac:dyDescent="0.25">
      <c r="A17" s="3" t="s">
        <v>15</v>
      </c>
      <c r="B17" s="3">
        <v>5000</v>
      </c>
      <c r="D17" s="4" t="s">
        <v>32</v>
      </c>
      <c r="E17" s="4">
        <f>416.4+212.7</f>
        <v>629.09999999999991</v>
      </c>
      <c r="G17" s="18">
        <v>45461</v>
      </c>
      <c r="H17" s="17">
        <f>248+89</f>
        <v>337</v>
      </c>
      <c r="I17" s="17" t="s">
        <v>42</v>
      </c>
    </row>
    <row r="18" spans="1:10" ht="30" x14ac:dyDescent="0.25">
      <c r="A18" s="3" t="s">
        <v>16</v>
      </c>
      <c r="B18" s="3">
        <v>840</v>
      </c>
      <c r="D18" s="4" t="s">
        <v>31</v>
      </c>
      <c r="E18" s="4">
        <f>157</f>
        <v>157</v>
      </c>
      <c r="G18" s="18">
        <v>45464</v>
      </c>
      <c r="H18" s="17">
        <v>2386.7800000000002</v>
      </c>
      <c r="I18" s="19" t="s">
        <v>43</v>
      </c>
    </row>
    <row r="19" spans="1:10" x14ac:dyDescent="0.25">
      <c r="A19" s="1" t="s">
        <v>17</v>
      </c>
      <c r="B19" s="3">
        <v>1700</v>
      </c>
      <c r="E19" s="9">
        <f>SUM(E13:E18)</f>
        <v>22206.489999999998</v>
      </c>
      <c r="G19" s="18">
        <v>45507</v>
      </c>
      <c r="H19" s="22">
        <f>97.5+168+1171.92+460+94.58+474.6+78.39+623.15+500</f>
        <v>3668.14</v>
      </c>
      <c r="I19" s="17" t="s">
        <v>40</v>
      </c>
      <c r="J19" t="s">
        <v>45</v>
      </c>
    </row>
    <row r="20" spans="1:10" x14ac:dyDescent="0.25">
      <c r="A20" s="3" t="s">
        <v>18</v>
      </c>
      <c r="B20" s="3">
        <v>2700</v>
      </c>
      <c r="G20" s="17"/>
      <c r="H20" s="17"/>
      <c r="I20" s="17"/>
    </row>
    <row r="21" spans="1:10" x14ac:dyDescent="0.25">
      <c r="A21" s="3" t="s">
        <v>2</v>
      </c>
      <c r="B21" s="3">
        <v>900</v>
      </c>
      <c r="G21" s="17"/>
      <c r="H21" s="17"/>
      <c r="I21" s="17"/>
    </row>
    <row r="22" spans="1:10" ht="45" x14ac:dyDescent="0.25">
      <c r="A22" s="3" t="s">
        <v>19</v>
      </c>
      <c r="B22" s="3">
        <v>500</v>
      </c>
      <c r="D22" s="13" t="s">
        <v>33</v>
      </c>
      <c r="E22" s="4">
        <f>624+2867.7+176.5+154.3+4484.5+600</f>
        <v>8907</v>
      </c>
      <c r="G22" s="21" t="s">
        <v>44</v>
      </c>
      <c r="H22" s="20">
        <f>H18+H17+H16+H15</f>
        <v>39793.71</v>
      </c>
      <c r="I22" s="4">
        <f>24840+16000-1040</f>
        <v>39800</v>
      </c>
    </row>
    <row r="23" spans="1:10" ht="30" x14ac:dyDescent="0.25">
      <c r="A23" s="3" t="s">
        <v>20</v>
      </c>
      <c r="B23" s="3">
        <v>800</v>
      </c>
      <c r="D23" s="13" t="s">
        <v>35</v>
      </c>
      <c r="E23" s="4">
        <f>10000+11000+700</f>
        <v>21700</v>
      </c>
      <c r="I23" s="4"/>
    </row>
    <row r="24" spans="1:10" ht="30" x14ac:dyDescent="0.25">
      <c r="A24" s="4" t="s">
        <v>25</v>
      </c>
      <c r="B24" s="10">
        <f>SUM(B2:B23)</f>
        <v>37800</v>
      </c>
      <c r="D24" s="13" t="s">
        <v>34</v>
      </c>
      <c r="E24" s="4">
        <v>1000</v>
      </c>
    </row>
    <row r="35" spans="3:3" x14ac:dyDescent="0.25">
      <c r="C35" s="11"/>
    </row>
    <row r="36" spans="3:3" x14ac:dyDescent="0.25">
      <c r="C36" s="11"/>
    </row>
    <row r="37" spans="3:3" x14ac:dyDescent="0.25">
      <c r="C37" s="11"/>
    </row>
    <row r="38" spans="3:3" x14ac:dyDescent="0.25">
      <c r="C38" s="11"/>
    </row>
    <row r="39" spans="3:3" x14ac:dyDescent="0.25">
      <c r="C39" s="11"/>
    </row>
    <row r="40" spans="3:3" x14ac:dyDescent="0.25">
      <c r="C40" s="11"/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Мишовець Вікторія</dc:creator>
  <cp:lastModifiedBy>Мишовець Вікторія</cp:lastModifiedBy>
  <dcterms:created xsi:type="dcterms:W3CDTF">2024-05-09T06:13:16Z</dcterms:created>
  <dcterms:modified xsi:type="dcterms:W3CDTF">2024-08-16T06:21:25Z</dcterms:modified>
</cp:coreProperties>
</file>