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topchik\Desktop\Личное\"/>
    </mc:Choice>
  </mc:AlternateContent>
  <xr:revisionPtr revIDLastSave="0" documentId="8_{D50E3962-64B5-454D-A12E-BE98AA8F880D}" xr6:coauthVersionLast="47" xr6:coauthVersionMax="47" xr10:uidLastSave="{00000000-0000-0000-0000-000000000000}"/>
  <bookViews>
    <workbookView xWindow="-110" yWindow="-110" windowWidth="19420" windowHeight="10300" xr2:uid="{D1D38DA1-D700-466A-8056-580D1F73E9B6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9" i="1" l="1"/>
  <c r="M158" i="1"/>
  <c r="M157" i="1"/>
  <c r="M156" i="1"/>
  <c r="M155" i="1"/>
  <c r="M154" i="1"/>
  <c r="C18" i="1"/>
  <c r="C17" i="1"/>
  <c r="C16" i="1"/>
  <c r="C15" i="1"/>
  <c r="C14" i="1"/>
  <c r="M48" i="1"/>
  <c r="M49" i="1"/>
  <c r="M50" i="1"/>
  <c r="M47" i="1"/>
  <c r="K33" i="1"/>
  <c r="K48" i="1"/>
  <c r="K49" i="1"/>
  <c r="K50" i="1"/>
  <c r="K47" i="1"/>
  <c r="C19" i="1"/>
  <c r="C20" i="1"/>
  <c r="M45" i="1"/>
  <c r="K45" i="1"/>
  <c r="B24" i="1"/>
  <c r="M46" i="1"/>
  <c r="K46" i="1"/>
  <c r="M44" i="1"/>
  <c r="K44" i="1"/>
  <c r="M43" i="1"/>
  <c r="K43" i="1"/>
  <c r="M40" i="1"/>
  <c r="M41" i="1"/>
  <c r="M42" i="1"/>
  <c r="M39" i="1"/>
  <c r="K42" i="1"/>
  <c r="K41" i="1"/>
  <c r="K40" i="1"/>
  <c r="K3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4" i="1"/>
  <c r="K35" i="1"/>
  <c r="K36" i="1"/>
  <c r="K37" i="1"/>
  <c r="K38" i="1"/>
  <c r="K9" i="1"/>
  <c r="D15" i="1"/>
  <c r="D16" i="1" s="1"/>
  <c r="D17" i="1" s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C23" i="1"/>
  <c r="C22" i="1"/>
  <c r="C21" i="1"/>
  <c r="E15" i="1" l="1"/>
  <c r="D18" i="1"/>
  <c r="D19" i="1" s="1"/>
  <c r="E17" i="1"/>
  <c r="E16" i="1"/>
  <c r="E14" i="1"/>
  <c r="E18" i="1" l="1"/>
  <c r="E19" i="1" l="1"/>
  <c r="D20" i="1"/>
  <c r="D21" i="1" s="1"/>
  <c r="D22" i="1" s="1"/>
  <c r="E20" i="1" l="1"/>
  <c r="D23" i="1" l="1"/>
  <c r="E21" i="1"/>
  <c r="E22" i="1" l="1"/>
  <c r="E23" i="1"/>
  <c r="E24" i="1" l="1"/>
  <c r="D2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Natalia Voltornist</author>
  </authors>
  <commentList>
    <comment ref="G116" authorId="0" shapeId="0" xr:uid="{AE4B616A-C9C7-46E0-A372-4FEC3E13CE4C}">
      <text>
        <r>
          <rPr>
            <b/>
            <sz val="9"/>
            <color indexed="81"/>
            <rFont val="Tahoma"/>
            <family val="2"/>
            <charset val="204"/>
          </rPr>
          <t>Natalia Voltornist:</t>
        </r>
        <r>
          <rPr>
            <sz val="9"/>
            <color indexed="81"/>
            <rFont val="Tahoma"/>
            <family val="2"/>
            <charset val="204"/>
          </rPr>
          <t xml:space="preserve">
чем выше этаж "+50$; чем ниже этаж "-50$"</t>
        </r>
      </text>
    </comment>
    <comment ref="D120" authorId="0" shapeId="0" xr:uid="{F03A0182-734F-42C5-B519-7683F4EF6945}">
      <text>
        <r>
          <rPr>
            <b/>
            <sz val="9"/>
            <color indexed="81"/>
            <rFont val="Tahoma"/>
            <family val="2"/>
            <charset val="204"/>
          </rPr>
          <t>Natalia Voltornist
Меньше площади нет</t>
        </r>
      </text>
    </comment>
    <comment ref="D121" authorId="0" shapeId="0" xr:uid="{A2ACBB65-1D20-4AD6-9615-90C1496064A7}">
      <text>
        <r>
          <rPr>
            <b/>
            <sz val="9"/>
            <color indexed="81"/>
            <rFont val="Tahoma"/>
            <family val="2"/>
            <charset val="204"/>
          </rPr>
          <t>Natalia Voltornist
Меньше площади нет</t>
        </r>
      </text>
    </comment>
    <comment ref="D122" authorId="0" shapeId="0" xr:uid="{5BF9AAFB-0F55-439F-9B27-94B42F7F407A}">
      <text>
        <r>
          <rPr>
            <b/>
            <sz val="9"/>
            <color indexed="81"/>
            <rFont val="Tahoma"/>
            <family val="2"/>
            <charset val="204"/>
          </rPr>
          <t>Natalia Voltornist
минимальная</t>
        </r>
      </text>
    </comment>
  </commentList>
</comments>
</file>

<file path=xl/sharedStrings.xml><?xml version="1.0" encoding="utf-8"?>
<sst xmlns="http://schemas.openxmlformats.org/spreadsheetml/2006/main" count="435" uniqueCount="203">
  <si>
    <t>Оптимальная модель продаж</t>
  </si>
  <si>
    <t>Кол-во</t>
  </si>
  <si>
    <t>Площадь, м2</t>
  </si>
  <si>
    <t>Цена м2</t>
  </si>
  <si>
    <t>Цена реализации</t>
  </si>
  <si>
    <t>Средняя S помещений</t>
  </si>
  <si>
    <t>Фев.</t>
  </si>
  <si>
    <t>Март.</t>
  </si>
  <si>
    <t>Апре.</t>
  </si>
  <si>
    <t>Май.</t>
  </si>
  <si>
    <t>Июнь.</t>
  </si>
  <si>
    <t>Июль.</t>
  </si>
  <si>
    <t>Август.</t>
  </si>
  <si>
    <t>Сент.</t>
  </si>
  <si>
    <t>Окт.</t>
  </si>
  <si>
    <t>Ноябр.</t>
  </si>
  <si>
    <t>Дек.</t>
  </si>
  <si>
    <t>Янв.</t>
  </si>
  <si>
    <t>№</t>
  </si>
  <si>
    <t>Месяц</t>
  </si>
  <si>
    <t>Отябрь.</t>
  </si>
  <si>
    <t>Средняя площадь =</t>
  </si>
  <si>
    <t>Кол-во, квартир</t>
  </si>
  <si>
    <t>Общая площадь, м2</t>
  </si>
  <si>
    <t>Средняя площадь, м2</t>
  </si>
  <si>
    <t>Количество квартир, шт.</t>
  </si>
  <si>
    <t>Срок реализации, мес.</t>
  </si>
  <si>
    <t>Апрель</t>
  </si>
  <si>
    <t xml:space="preserve"> *3096,00 без учёта остатков</t>
  </si>
  <si>
    <t xml:space="preserve"> *3171,69 с учётом самых дорогих остатков</t>
  </si>
  <si>
    <t>Фитнес</t>
  </si>
  <si>
    <t xml:space="preserve">Прогноз продаж с учётом корректировки стоимости. </t>
  </si>
  <si>
    <t>ЖК "Тетрис Холл"</t>
  </si>
  <si>
    <t>ЖК "Crystal Resedence"</t>
  </si>
  <si>
    <t>ЖК "Alter Ego"</t>
  </si>
  <si>
    <t>ЖК "Signature"</t>
  </si>
  <si>
    <t>ЖК " Philadelphia"</t>
  </si>
  <si>
    <t>Бассейн</t>
  </si>
  <si>
    <t>Закрытая територия</t>
  </si>
  <si>
    <t xml:space="preserve"> Подземный паркинг</t>
  </si>
  <si>
    <t>Консерж сервис</t>
  </si>
  <si>
    <t>BBQ</t>
  </si>
  <si>
    <t>Парк на крыше</t>
  </si>
  <si>
    <t>Party Room</t>
  </si>
  <si>
    <t>Кинотетар</t>
  </si>
  <si>
    <t xml:space="preserve"> +</t>
  </si>
  <si>
    <t>Нет</t>
  </si>
  <si>
    <t>+</t>
  </si>
  <si>
    <t>Басейн  на крыше</t>
  </si>
  <si>
    <t xml:space="preserve">Инфраструктура и достоинства конкурентов </t>
  </si>
  <si>
    <t>Прочее</t>
  </si>
  <si>
    <t>Умный дом</t>
  </si>
  <si>
    <t>Бесплатно для жильцов</t>
  </si>
  <si>
    <t xml:space="preserve">Количестсво квартир в комплексе </t>
  </si>
  <si>
    <t>Колличетсво квартир</t>
  </si>
  <si>
    <t xml:space="preserve">Колличество паркомест </t>
  </si>
  <si>
    <t xml:space="preserve">66 шт. </t>
  </si>
  <si>
    <t>ЖК "Тетрис Холл" (3 секции)</t>
  </si>
  <si>
    <t>420 шт.</t>
  </si>
  <si>
    <t>ЖК "Alter Ego" (2 секции)</t>
  </si>
  <si>
    <t>320 шт.</t>
  </si>
  <si>
    <t>170 шт.</t>
  </si>
  <si>
    <t>ЖК "Signature" ( 3 секции)</t>
  </si>
  <si>
    <t>65 шт.</t>
  </si>
  <si>
    <t>369 шт.</t>
  </si>
  <si>
    <t>ЖК "Crystal Resedence" (4 секции)</t>
  </si>
  <si>
    <t>89 шт.</t>
  </si>
  <si>
    <t>38 шт.</t>
  </si>
  <si>
    <t>196 шт.</t>
  </si>
  <si>
    <t>240 шт.</t>
  </si>
  <si>
    <t>Высота потолков в квартире</t>
  </si>
  <si>
    <t>Среднее количество квартир на 1-у секцию</t>
  </si>
  <si>
    <t>56 шт.</t>
  </si>
  <si>
    <t>160 шт.</t>
  </si>
  <si>
    <t>92 шт.</t>
  </si>
  <si>
    <t>140 шт.</t>
  </si>
  <si>
    <t>3 м.</t>
  </si>
  <si>
    <t>ЖК "Concept House" (Rezidental)</t>
  </si>
  <si>
    <t>3.3 м.</t>
  </si>
  <si>
    <t>3.2 м.</t>
  </si>
  <si>
    <t xml:space="preserve">Средний метраж планировочных решений по проектам </t>
  </si>
  <si>
    <t>2-х комнатная</t>
  </si>
  <si>
    <t>3-х комнатная</t>
  </si>
  <si>
    <t>4-х комнатная</t>
  </si>
  <si>
    <t>5-и комнатная</t>
  </si>
  <si>
    <t>Всего средняя</t>
  </si>
  <si>
    <t>1 комнатная (в м.кв)</t>
  </si>
  <si>
    <t>54.68</t>
  </si>
  <si>
    <t>51.54</t>
  </si>
  <si>
    <t>*Средняя по конкурентам, и локации. Составляет  130 м.кв на всю локацию. У нас предусмотренно 95, но смело можно идти в повышение.</t>
  </si>
  <si>
    <t>Было/Стало</t>
  </si>
  <si>
    <t>186* квартир, средней площадью 95 м.кв. к слову в ЖК "Тетрис Холле" в одном доме 140 квартир, где минимальная средняя площадь 88,59 м.кв</t>
  </si>
  <si>
    <t>Увеличен</t>
  </si>
  <si>
    <t>Количество (Типы) планировочных решений ( На выбор покупателей)</t>
  </si>
  <si>
    <t>3 типа</t>
  </si>
  <si>
    <t>7 типов</t>
  </si>
  <si>
    <t>6 типов</t>
  </si>
  <si>
    <t>2 типа</t>
  </si>
  <si>
    <t>1 тип</t>
  </si>
  <si>
    <t>4 типа</t>
  </si>
  <si>
    <t>9 типовы</t>
  </si>
  <si>
    <t>5 типов</t>
  </si>
  <si>
    <t>12 типов</t>
  </si>
  <si>
    <t>1 типов</t>
  </si>
  <si>
    <t>* В данном класе больше всего выбор 2-х и 3-х компнатных квартир. 1-окомнатные пользуются спросоам как обычно, но искушонный покупатель идёт в пользу комфорта.</t>
  </si>
  <si>
    <t>Средняя по типу квартир</t>
  </si>
  <si>
    <t>2,8 типа на выбор</t>
  </si>
  <si>
    <t>5 типов на выбор</t>
  </si>
  <si>
    <t>6 типов на выбор</t>
  </si>
  <si>
    <t>2,6 типа на выбор</t>
  </si>
  <si>
    <t>2 типа на выбор</t>
  </si>
  <si>
    <t>*Средняя 96 квартир на секцию</t>
  </si>
  <si>
    <t xml:space="preserve">             Итоги визита в отделы продаж по запросу : Максимальная 1К, Минимальная 2К ( Коррекция цены визитом)</t>
  </si>
  <si>
    <t>ЖК</t>
  </si>
  <si>
    <t>Площадь квартиры</t>
  </si>
  <si>
    <t>Количество комнат</t>
  </si>
  <si>
    <t>Этаж</t>
  </si>
  <si>
    <t>Цена м2,$</t>
  </si>
  <si>
    <t>Стоимость объека,$</t>
  </si>
  <si>
    <t>Сдача в эксплуатацию</t>
  </si>
  <si>
    <t>Tetris hall</t>
  </si>
  <si>
    <t>Сдан в эксплуатацию</t>
  </si>
  <si>
    <t>Resident Concept House</t>
  </si>
  <si>
    <t>На завершающей стадии</t>
  </si>
  <si>
    <t>Philadelphia</t>
  </si>
  <si>
    <t>Осень 2022 г.</t>
  </si>
  <si>
    <t>Alter Ego</t>
  </si>
  <si>
    <t>Signature</t>
  </si>
  <si>
    <t>Crystal Residence</t>
  </si>
  <si>
    <t>2 квартал 2022 г.</t>
  </si>
  <si>
    <t>NVER</t>
  </si>
  <si>
    <t>open space</t>
  </si>
  <si>
    <t>4 квартал 2025</t>
  </si>
  <si>
    <t>208 шт.</t>
  </si>
  <si>
    <t>Детская, Сигар клуб</t>
  </si>
  <si>
    <t>Стоимость выше предварительного визульного анализа. Визуальный анализ 4199,40 фактическая цена 4335,29$</t>
  </si>
  <si>
    <t>Пустой ОП, один менеджер</t>
  </si>
  <si>
    <t>Локация ОП</t>
  </si>
  <si>
    <t>Хороший ОП (5 менеджеров)</t>
  </si>
  <si>
    <t xml:space="preserve">Отделка </t>
  </si>
  <si>
    <t>Возможность ремонта от застройщика</t>
  </si>
  <si>
    <t>Лифты</t>
  </si>
  <si>
    <t>Первый взнос</t>
  </si>
  <si>
    <r>
      <t xml:space="preserve">Общее </t>
    </r>
    <r>
      <rPr>
        <sz val="12"/>
        <color theme="1"/>
        <rFont val="Calibri"/>
        <family val="2"/>
        <charset val="204"/>
        <scheme val="minor"/>
      </rPr>
      <t>(Оделка / Лифты / Переуступка / Первый взнос)</t>
    </r>
  </si>
  <si>
    <t>Срок максимальной рассрочки</t>
  </si>
  <si>
    <t>База ПМ</t>
  </si>
  <si>
    <t>Своя студия</t>
  </si>
  <si>
    <t>Без ремонта</t>
  </si>
  <si>
    <t>Shindler</t>
  </si>
  <si>
    <t>Лучший ОП (3 менеджера) на месте</t>
  </si>
  <si>
    <t>Нет на мест ОП (приём по звонку)</t>
  </si>
  <si>
    <t>Нет ОП, встречают в офисе в центре</t>
  </si>
  <si>
    <t xml:space="preserve">Этажность </t>
  </si>
  <si>
    <t>9-24 эт.</t>
  </si>
  <si>
    <t>11-25 эт.</t>
  </si>
  <si>
    <t>24 эт.</t>
  </si>
  <si>
    <t>17 эт.</t>
  </si>
  <si>
    <t>24-25 эт.</t>
  </si>
  <si>
    <t>Квартир на этаже</t>
  </si>
  <si>
    <t>5,6 кв</t>
  </si>
  <si>
    <t>5-7 кв.</t>
  </si>
  <si>
    <t xml:space="preserve"> 4 кв.</t>
  </si>
  <si>
    <t>6,67 кв.</t>
  </si>
  <si>
    <t>5-6,65 кв.</t>
  </si>
  <si>
    <t>3,95 кв.*</t>
  </si>
  <si>
    <t>*Если учесть, что на первых этажах лобби, то колличествое ещё сократится.</t>
  </si>
  <si>
    <t>** Среднее колличество на этаже 5,6-6 квартир на этаж</t>
  </si>
  <si>
    <t>ЖК  "NVER"</t>
  </si>
  <si>
    <t>Собственная студия дизайна</t>
  </si>
  <si>
    <t>Сроки в индивидуальном порядке</t>
  </si>
  <si>
    <t>Рассрочки нет</t>
  </si>
  <si>
    <t>до феврял 2022 г.</t>
  </si>
  <si>
    <t>Есть квартиры сразу ремонтом -Дизайн студия / Партнёрская</t>
  </si>
  <si>
    <t>до 4 кв. 2022 г.</t>
  </si>
  <si>
    <t>Своей студии нет / Есть партнёры</t>
  </si>
  <si>
    <t>Сокращенно, но нуждается ещё в сокращении</t>
  </si>
  <si>
    <t>Срок реализации ( Начало продаж / Остатки на 4 кв. 2021 г.)</t>
  </si>
  <si>
    <t>Период с старта до 05.11.2021</t>
  </si>
  <si>
    <t>Наличие остатков на 05.11.2021</t>
  </si>
  <si>
    <t>4-7 месяцев с момента оплаты.</t>
  </si>
  <si>
    <t>2,4 месяца</t>
  </si>
  <si>
    <t>Есть остатки</t>
  </si>
  <si>
    <t>2К</t>
  </si>
  <si>
    <t>3К</t>
  </si>
  <si>
    <t>4К</t>
  </si>
  <si>
    <t>5К</t>
  </si>
  <si>
    <t>1 месяц</t>
  </si>
  <si>
    <t>Типы остатков планировко в продаже (1К)</t>
  </si>
  <si>
    <t>Продано</t>
  </si>
  <si>
    <t>5,2 месяца</t>
  </si>
  <si>
    <t>Остатки</t>
  </si>
  <si>
    <t>4,1 месяц</t>
  </si>
  <si>
    <t>4,11 месяцев</t>
  </si>
  <si>
    <t>7,11 месяцев</t>
  </si>
  <si>
    <t>Продано (1Квартира есть)</t>
  </si>
  <si>
    <t>3,4 месяца</t>
  </si>
  <si>
    <r>
      <rPr>
        <sz val="11"/>
        <color rgb="FFFF0000"/>
        <rFont val="Calibri"/>
        <family val="2"/>
        <charset val="204"/>
        <scheme val="minor"/>
      </rPr>
      <t xml:space="preserve">* </t>
    </r>
    <r>
      <rPr>
        <b/>
        <sz val="11"/>
        <color rgb="FFFF0000"/>
        <rFont val="Calibri"/>
        <family val="2"/>
        <charset val="204"/>
        <scheme val="minor"/>
      </rPr>
      <t>Средний срок реализации 90% площадей в данном класе = 47 месяце / 3 года 10 месяцев</t>
    </r>
  </si>
  <si>
    <t>Темпы продаж</t>
  </si>
  <si>
    <t>Сроки</t>
  </si>
  <si>
    <t>Общий объем без учёта остатка</t>
  </si>
  <si>
    <t>Прогноз продаж в месяц. Не более чем квартир</t>
  </si>
  <si>
    <t>*Средний темп реализации без учёта остатков = 4 квартиры в месяц ( По конкурентам) без учёта остатков. У всех менее 10% остатков (КАН - Исключение) Остатков 30%</t>
  </si>
  <si>
    <t>** Формула расчёт Колличество квартир / На срок реализации.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</si>
</sst>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0" fillId="0" borderId="0" xfId="0" applyAlignment="1">
      <alignment horizontal="center"/>
    </xf>
    <xf numFmtId="4" fontId="0" fillId="0" borderId="1" xfId="0" applyNumberForma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9" xfId="0" applyBorder="1" applyAlignment="1">
      <alignment horizontal="center"/>
    </xf>
    <xf numFmtId="4" fontId="0" fillId="0" borderId="10" xfId="0" applyNumberFormat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/>
    </xf>
    <xf numFmtId="4" fontId="0" fillId="3" borderId="18" xfId="0" applyNumberFormat="1" applyFill="1" applyBorder="1" applyAlignment="1">
      <alignment horizontal="center"/>
    </xf>
    <xf numFmtId="0" fontId="0" fillId="3" borderId="18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3" borderId="18" xfId="0" applyFill="1" applyBorder="1"/>
    <xf numFmtId="0" fontId="0" fillId="3" borderId="18" xfId="0" applyFill="1" applyBorder="1" applyAlignment="1">
      <alignment horizontal="left" vertical="center" wrapText="1"/>
    </xf>
    <xf numFmtId="0" fontId="0" fillId="0" borderId="18" xfId="0" applyBorder="1"/>
    <xf numFmtId="0" fontId="0" fillId="0" borderId="18" xfId="0" applyBorder="1" applyAlignment="1">
      <alignment horizontal="center"/>
    </xf>
    <xf numFmtId="2" fontId="0" fillId="3" borderId="19" xfId="0" applyNumberFormat="1" applyFill="1" applyBorder="1" applyAlignment="1">
      <alignment horizontal="center"/>
    </xf>
    <xf numFmtId="4" fontId="0" fillId="3" borderId="18" xfId="0" applyNumberFormat="1" applyFill="1" applyBorder="1" applyAlignment="1">
      <alignment horizontal="center" vertical="center"/>
    </xf>
    <xf numFmtId="4" fontId="0" fillId="0" borderId="18" xfId="0" applyNumberForma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4" fontId="0" fillId="0" borderId="15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2" xfId="0" applyFill="1" applyBorder="1" applyAlignment="1">
      <alignment horizontal="center" vertical="center"/>
    </xf>
    <xf numFmtId="0" fontId="0" fillId="3" borderId="22" xfId="0" applyFill="1" applyBorder="1"/>
    <xf numFmtId="0" fontId="0" fillId="3" borderId="22" xfId="0" applyFill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3" borderId="21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/>
    </xf>
    <xf numFmtId="4" fontId="1" fillId="4" borderId="13" xfId="0" applyNumberFormat="1" applyFont="1" applyFill="1" applyBorder="1" applyAlignment="1">
      <alignment horizontal="center"/>
    </xf>
    <xf numFmtId="4" fontId="1" fillId="4" borderId="14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0" fillId="0" borderId="15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3" borderId="18" xfId="0" applyNumberFormat="1" applyFill="1" applyBorder="1" applyAlignment="1">
      <alignment horizontal="center"/>
    </xf>
    <xf numFmtId="2" fontId="0" fillId="3" borderId="18" xfId="0" applyNumberFormat="1" applyFill="1" applyBorder="1" applyAlignment="1">
      <alignment horizontal="center" vertical="center" wrapText="1"/>
    </xf>
    <xf numFmtId="2" fontId="0" fillId="3" borderId="22" xfId="0" applyNumberFormat="1" applyFill="1" applyBorder="1" applyAlignment="1">
      <alignment horizontal="center"/>
    </xf>
    <xf numFmtId="0" fontId="0" fillId="5" borderId="15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2" fontId="0" fillId="5" borderId="15" xfId="0" applyNumberFormat="1" applyFill="1" applyBorder="1" applyAlignment="1">
      <alignment horizontal="center" vertical="center"/>
    </xf>
    <xf numFmtId="2" fontId="0" fillId="5" borderId="18" xfId="0" applyNumberFormat="1" applyFill="1" applyBorder="1" applyAlignment="1">
      <alignment horizontal="center" vertical="center"/>
    </xf>
    <xf numFmtId="2" fontId="0" fillId="5" borderId="22" xfId="0" applyNumberFormat="1" applyFill="1" applyBorder="1" applyAlignment="1">
      <alignment horizontal="center" vertical="center"/>
    </xf>
    <xf numFmtId="0" fontId="0" fillId="5" borderId="15" xfId="0" applyFill="1" applyBorder="1" applyAlignment="1">
      <alignment horizontal="left" vertical="center"/>
    </xf>
    <xf numFmtId="0" fontId="0" fillId="5" borderId="18" xfId="0" applyFill="1" applyBorder="1" applyAlignment="1">
      <alignment horizontal="left" vertical="center"/>
    </xf>
    <xf numFmtId="0" fontId="0" fillId="5" borderId="22" xfId="0" applyFill="1" applyBorder="1" applyAlignment="1">
      <alignment horizontal="left" vertical="center"/>
    </xf>
    <xf numFmtId="0" fontId="0" fillId="0" borderId="6" xfId="0" applyBorder="1"/>
    <xf numFmtId="0" fontId="0" fillId="0" borderId="27" xfId="0" applyBorder="1"/>
    <xf numFmtId="0" fontId="0" fillId="0" borderId="12" xfId="0" applyBorder="1"/>
    <xf numFmtId="0" fontId="5" fillId="0" borderId="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4" fontId="0" fillId="0" borderId="7" xfId="0" applyNumberFormat="1" applyBorder="1" applyAlignment="1">
      <alignment horizontal="center" vertical="center"/>
    </xf>
    <xf numFmtId="2" fontId="0" fillId="2" borderId="26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1" fillId="0" borderId="27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3" fillId="0" borderId="0" xfId="0" applyFont="1"/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64" fontId="0" fillId="0" borderId="53" xfId="0" applyNumberFormat="1" applyBorder="1" applyAlignment="1">
      <alignment horizontal="center" vertical="center"/>
    </xf>
    <xf numFmtId="164" fontId="0" fillId="0" borderId="54" xfId="0" applyNumberFormat="1" applyBorder="1" applyAlignment="1">
      <alignment horizontal="center" vertical="center"/>
    </xf>
    <xf numFmtId="164" fontId="0" fillId="0" borderId="55" xfId="0" applyNumberFormat="1" applyBorder="1" applyAlignment="1">
      <alignment horizontal="center" vertical="center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/>
    </xf>
    <xf numFmtId="0" fontId="0" fillId="0" borderId="22" xfId="0" applyBorder="1"/>
    <xf numFmtId="0" fontId="0" fillId="0" borderId="53" xfId="0" applyBorder="1"/>
    <xf numFmtId="0" fontId="0" fillId="0" borderId="54" xfId="0" applyBorder="1"/>
    <xf numFmtId="0" fontId="0" fillId="0" borderId="56" xfId="0" applyBorder="1"/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8" fillId="0" borderId="0" xfId="0" applyNumberFormat="1" applyFont="1"/>
    <xf numFmtId="0" fontId="0" fillId="0" borderId="55" xfId="0" applyBorder="1"/>
    <xf numFmtId="0" fontId="0" fillId="4" borderId="26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2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59" xfId="0" applyFont="1" applyBorder="1" applyAlignment="1">
      <alignment horizontal="left"/>
    </xf>
    <xf numFmtId="0" fontId="1" fillId="0" borderId="6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5" fillId="0" borderId="59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0" fillId="2" borderId="47" xfId="0" applyFill="1" applyBorder="1" applyAlignment="1">
      <alignment horizontal="center"/>
    </xf>
    <xf numFmtId="0" fontId="0" fillId="2" borderId="48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6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0" fillId="4" borderId="46" xfId="0" applyFill="1" applyBorder="1" applyAlignment="1">
      <alignment horizontal="center"/>
    </xf>
    <xf numFmtId="0" fontId="0" fillId="4" borderId="47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5" fillId="0" borderId="31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9" fontId="5" fillId="0" borderId="1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9" fontId="5" fillId="0" borderId="6" xfId="0" applyNumberFormat="1" applyFont="1" applyBorder="1" applyAlignment="1">
      <alignment horizontal="center" vertical="center"/>
    </xf>
    <xf numFmtId="9" fontId="5" fillId="0" borderId="27" xfId="0" applyNumberFormat="1" applyFont="1" applyBorder="1" applyAlignment="1">
      <alignment horizontal="center" vertical="center"/>
    </xf>
    <xf numFmtId="9" fontId="5" fillId="0" borderId="59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8" fillId="0" borderId="24" xfId="0" applyFont="1" applyBorder="1" applyAlignment="1">
      <alignment horizontal="left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0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37" xfId="0" applyBorder="1" applyAlignment="1">
      <alignment horizont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" fillId="0" borderId="36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5" fillId="0" borderId="3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" fillId="0" borderId="30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30" xfId="0" applyFont="1" applyBorder="1" applyAlignment="1">
      <alignment horizontal="center" vertical="center"/>
    </xf>
    <xf numFmtId="0" fontId="1" fillId="0" borderId="32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5" fillId="0" borderId="32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1" fillId="0" borderId="39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7" fillId="0" borderId="26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2" fillId="0" borderId="2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3" borderId="17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19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left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3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80C21-F33C-4ADE-9F0B-21EA9577FAC1}">
  <dimension ref="B1:AD162"/>
  <sheetViews>
    <sheetView tabSelected="1" topLeftCell="A64" zoomScale="40" zoomScaleNormal="40" workbookViewId="0">
      <selection activeCell="S161" sqref="S161"/>
    </sheetView>
  </sheetViews>
  <sheetFormatPr defaultRowHeight="14.5" x14ac:dyDescent="0.35"/>
  <cols>
    <col min="1" max="1" width="4.6328125" customWidth="1"/>
    <col min="2" max="2" width="5.1796875" customWidth="1"/>
    <col min="3" max="3" width="25.90625" customWidth="1"/>
    <col min="4" max="4" width="19.6328125" customWidth="1"/>
    <col min="5" max="5" width="18.453125" customWidth="1"/>
    <col min="6" max="6" width="10.453125" customWidth="1"/>
    <col min="7" max="7" width="12.81640625" customWidth="1"/>
    <col min="8" max="8" width="20.90625" customWidth="1"/>
    <col min="9" max="9" width="9.1796875" customWidth="1"/>
    <col min="10" max="10" width="11.6328125" customWidth="1"/>
    <col min="11" max="11" width="9.90625" customWidth="1"/>
    <col min="13" max="13" width="15.6328125" customWidth="1"/>
    <col min="14" max="14" width="5.81640625" customWidth="1"/>
    <col min="15" max="15" width="8.08984375" customWidth="1"/>
    <col min="16" max="16" width="11.1796875" customWidth="1"/>
    <col min="17" max="17" width="7.6328125" customWidth="1"/>
    <col min="21" max="21" width="13" customWidth="1"/>
    <col min="24" max="24" width="17.6328125" customWidth="1"/>
    <col min="25" max="25" width="8.90625" customWidth="1"/>
    <col min="26" max="26" width="4.90625" customWidth="1"/>
    <col min="27" max="27" width="3.81640625" customWidth="1"/>
  </cols>
  <sheetData>
    <row r="1" spans="2:21" ht="15" thickBot="1" x14ac:dyDescent="0.4"/>
    <row r="2" spans="2:21" ht="19" thickBot="1" x14ac:dyDescent="0.5">
      <c r="D2" s="165" t="s">
        <v>31</v>
      </c>
      <c r="E2" s="166"/>
      <c r="F2" s="166"/>
      <c r="G2" s="166"/>
      <c r="H2" s="166"/>
      <c r="I2" s="166"/>
      <c r="J2" s="166"/>
      <c r="K2" s="166"/>
      <c r="L2" s="167"/>
    </row>
    <row r="4" spans="2:21" ht="15" thickBot="1" x14ac:dyDescent="0.4"/>
    <row r="5" spans="2:21" ht="15" thickBot="1" x14ac:dyDescent="0.4">
      <c r="C5" s="183" t="s">
        <v>90</v>
      </c>
      <c r="D5" s="185"/>
    </row>
    <row r="6" spans="2:21" ht="15" thickBot="1" x14ac:dyDescent="0.4">
      <c r="B6" s="80" t="s">
        <v>23</v>
      </c>
      <c r="C6" s="81"/>
      <c r="D6" s="73">
        <v>17500</v>
      </c>
      <c r="E6" s="82"/>
      <c r="G6" s="218" t="s">
        <v>0</v>
      </c>
      <c r="H6" s="219"/>
      <c r="I6" s="219"/>
      <c r="J6" s="219"/>
      <c r="K6" s="219"/>
      <c r="L6" s="219"/>
      <c r="M6" s="220"/>
    </row>
    <row r="7" spans="2:21" ht="15" thickBot="1" x14ac:dyDescent="0.4">
      <c r="B7" s="76" t="s">
        <v>24</v>
      </c>
      <c r="C7" s="83"/>
      <c r="D7" s="74">
        <v>95</v>
      </c>
      <c r="E7" s="75" t="s">
        <v>92</v>
      </c>
    </row>
    <row r="8" spans="2:21" ht="48.65" customHeight="1" thickBot="1" x14ac:dyDescent="0.4">
      <c r="B8" s="76" t="s">
        <v>25</v>
      </c>
      <c r="C8" s="83"/>
      <c r="D8" s="109">
        <v>186</v>
      </c>
      <c r="E8" s="110" t="s">
        <v>175</v>
      </c>
      <c r="G8" s="10" t="s">
        <v>18</v>
      </c>
      <c r="H8" s="10" t="s">
        <v>19</v>
      </c>
      <c r="I8" s="7" t="s">
        <v>1</v>
      </c>
      <c r="J8" s="7" t="s">
        <v>5</v>
      </c>
      <c r="K8" s="10" t="s">
        <v>2</v>
      </c>
      <c r="L8" s="8" t="s">
        <v>3</v>
      </c>
      <c r="M8" s="7" t="s">
        <v>4</v>
      </c>
      <c r="N8" s="9"/>
      <c r="O8" s="9"/>
      <c r="P8" s="9"/>
      <c r="Q8" s="9"/>
      <c r="R8" s="9"/>
      <c r="S8" s="9"/>
      <c r="T8" s="9"/>
      <c r="U8" s="9"/>
    </row>
    <row r="9" spans="2:21" ht="15" thickBot="1" x14ac:dyDescent="0.4">
      <c r="B9" s="77" t="s">
        <v>26</v>
      </c>
      <c r="C9" s="84"/>
      <c r="D9" s="78">
        <v>38</v>
      </c>
      <c r="E9" s="79" t="s">
        <v>92</v>
      </c>
      <c r="G9" s="25">
        <v>1</v>
      </c>
      <c r="H9" s="20" t="s">
        <v>6</v>
      </c>
      <c r="I9" s="28">
        <v>8</v>
      </c>
      <c r="J9" s="26">
        <v>95</v>
      </c>
      <c r="K9" s="30">
        <f>I9*J9</f>
        <v>760</v>
      </c>
      <c r="L9" s="44">
        <v>2100</v>
      </c>
      <c r="M9" s="27">
        <f>I9*J9*L9</f>
        <v>1596000</v>
      </c>
    </row>
    <row r="10" spans="2:21" ht="15" thickBot="1" x14ac:dyDescent="0.4">
      <c r="B10" s="43"/>
      <c r="C10" s="1"/>
      <c r="D10" s="1"/>
      <c r="E10" s="1"/>
      <c r="G10" s="17">
        <v>2</v>
      </c>
      <c r="H10" s="20" t="s">
        <v>7</v>
      </c>
      <c r="I10" s="29">
        <v>6</v>
      </c>
      <c r="J10" s="21">
        <v>95</v>
      </c>
      <c r="K10" s="31">
        <f t="shared" ref="K10:K50" si="0">I10*J10</f>
        <v>570</v>
      </c>
      <c r="L10" s="45">
        <v>2100</v>
      </c>
      <c r="M10" s="24">
        <f t="shared" ref="M10:M37" si="1">I10*J10*L10</f>
        <v>1197000</v>
      </c>
    </row>
    <row r="11" spans="2:21" ht="15" thickBot="1" x14ac:dyDescent="0.4">
      <c r="B11" s="183" t="s">
        <v>0</v>
      </c>
      <c r="C11" s="184"/>
      <c r="D11" s="184"/>
      <c r="E11" s="185"/>
      <c r="G11" s="13">
        <v>3</v>
      </c>
      <c r="H11" s="18" t="s">
        <v>8</v>
      </c>
      <c r="I11" s="32">
        <v>4</v>
      </c>
      <c r="J11" s="14">
        <v>95</v>
      </c>
      <c r="K11" s="22">
        <f t="shared" si="0"/>
        <v>380</v>
      </c>
      <c r="L11" s="46">
        <v>2322.5</v>
      </c>
      <c r="M11" s="15">
        <f t="shared" si="1"/>
        <v>882550</v>
      </c>
    </row>
    <row r="12" spans="2:21" ht="15" thickBot="1" x14ac:dyDescent="0.4">
      <c r="B12" s="1"/>
      <c r="C12" s="1"/>
      <c r="D12" s="3" t="s">
        <v>21</v>
      </c>
      <c r="E12" s="36">
        <v>95</v>
      </c>
      <c r="G12" s="17">
        <v>4</v>
      </c>
      <c r="H12" s="20" t="s">
        <v>9</v>
      </c>
      <c r="I12" s="29">
        <v>6</v>
      </c>
      <c r="J12" s="21">
        <v>95</v>
      </c>
      <c r="K12" s="31">
        <f t="shared" si="0"/>
        <v>570</v>
      </c>
      <c r="L12" s="45">
        <v>2322.5</v>
      </c>
      <c r="M12" s="24">
        <f t="shared" si="1"/>
        <v>1323825</v>
      </c>
    </row>
    <row r="13" spans="2:21" s="9" customFormat="1" ht="58" x14ac:dyDescent="0.35">
      <c r="B13" s="38" t="s">
        <v>22</v>
      </c>
      <c r="C13" s="39" t="s">
        <v>2</v>
      </c>
      <c r="D13" s="11" t="s">
        <v>3</v>
      </c>
      <c r="E13" s="12" t="s">
        <v>4</v>
      </c>
      <c r="G13" s="17">
        <v>5</v>
      </c>
      <c r="H13" s="20" t="s">
        <v>10</v>
      </c>
      <c r="I13" s="29">
        <v>6</v>
      </c>
      <c r="J13" s="21">
        <v>95</v>
      </c>
      <c r="K13" s="31">
        <f t="shared" si="0"/>
        <v>570</v>
      </c>
      <c r="L13" s="45">
        <v>2322.5</v>
      </c>
      <c r="M13" s="24">
        <f t="shared" si="1"/>
        <v>1323825</v>
      </c>
      <c r="N13"/>
      <c r="O13"/>
      <c r="P13"/>
      <c r="Q13"/>
      <c r="R13"/>
      <c r="S13"/>
      <c r="T13"/>
      <c r="U13"/>
    </row>
    <row r="14" spans="2:21" x14ac:dyDescent="0.35">
      <c r="B14" s="4">
        <v>14</v>
      </c>
      <c r="C14" s="2">
        <f t="shared" ref="C14:C23" si="2">B14*$E$12</f>
        <v>1330</v>
      </c>
      <c r="D14" s="2">
        <v>2100</v>
      </c>
      <c r="E14" s="5">
        <f>D14*C14</f>
        <v>2793000</v>
      </c>
      <c r="G14" s="13">
        <v>6</v>
      </c>
      <c r="H14" s="18" t="s">
        <v>11</v>
      </c>
      <c r="I14" s="32">
        <v>5</v>
      </c>
      <c r="J14" s="14">
        <v>95</v>
      </c>
      <c r="K14" s="22">
        <f t="shared" si="0"/>
        <v>475</v>
      </c>
      <c r="L14" s="46">
        <v>2545</v>
      </c>
      <c r="M14" s="15">
        <f t="shared" si="1"/>
        <v>1208875</v>
      </c>
    </row>
    <row r="15" spans="2:21" x14ac:dyDescent="0.35">
      <c r="B15" s="4">
        <v>16</v>
      </c>
      <c r="C15" s="2">
        <f t="shared" si="2"/>
        <v>1520</v>
      </c>
      <c r="D15" s="2">
        <f>D14+222.5</f>
        <v>2322.5</v>
      </c>
      <c r="E15" s="5">
        <f t="shared" ref="E15:E20" si="3">D15*C15</f>
        <v>3530200</v>
      </c>
      <c r="G15" s="17">
        <v>7</v>
      </c>
      <c r="H15" s="20" t="s">
        <v>12</v>
      </c>
      <c r="I15" s="29">
        <v>5</v>
      </c>
      <c r="J15" s="21">
        <v>95</v>
      </c>
      <c r="K15" s="31">
        <f t="shared" si="0"/>
        <v>475</v>
      </c>
      <c r="L15" s="45">
        <v>2545</v>
      </c>
      <c r="M15" s="24">
        <f t="shared" si="1"/>
        <v>1208875</v>
      </c>
    </row>
    <row r="16" spans="2:21" x14ac:dyDescent="0.35">
      <c r="B16" s="4">
        <v>20</v>
      </c>
      <c r="C16" s="2">
        <f t="shared" si="2"/>
        <v>1900</v>
      </c>
      <c r="D16" s="2">
        <f t="shared" ref="D16:D20" si="4">D15+222.5</f>
        <v>2545</v>
      </c>
      <c r="E16" s="5">
        <f t="shared" si="3"/>
        <v>4835500</v>
      </c>
      <c r="G16" s="17">
        <v>8</v>
      </c>
      <c r="H16" s="20" t="s">
        <v>13</v>
      </c>
      <c r="I16" s="29">
        <v>5</v>
      </c>
      <c r="J16" s="21">
        <v>95</v>
      </c>
      <c r="K16" s="31">
        <f t="shared" si="0"/>
        <v>475</v>
      </c>
      <c r="L16" s="45">
        <v>2545</v>
      </c>
      <c r="M16" s="24">
        <f t="shared" si="1"/>
        <v>1208875</v>
      </c>
    </row>
    <row r="17" spans="2:13" x14ac:dyDescent="0.35">
      <c r="B17" s="4">
        <v>20</v>
      </c>
      <c r="C17" s="2">
        <f t="shared" si="2"/>
        <v>1900</v>
      </c>
      <c r="D17" s="2">
        <f t="shared" si="4"/>
        <v>2767.5</v>
      </c>
      <c r="E17" s="5">
        <f t="shared" si="3"/>
        <v>5258250</v>
      </c>
      <c r="G17" s="17">
        <v>9</v>
      </c>
      <c r="H17" s="20" t="s">
        <v>14</v>
      </c>
      <c r="I17" s="29">
        <v>5</v>
      </c>
      <c r="J17" s="21">
        <v>95</v>
      </c>
      <c r="K17" s="31">
        <f t="shared" si="0"/>
        <v>475</v>
      </c>
      <c r="L17" s="45">
        <v>2545</v>
      </c>
      <c r="M17" s="24">
        <f t="shared" si="1"/>
        <v>1208875</v>
      </c>
    </row>
    <row r="18" spans="2:13" x14ac:dyDescent="0.35">
      <c r="B18" s="4">
        <v>23</v>
      </c>
      <c r="C18" s="2">
        <f t="shared" si="2"/>
        <v>2185</v>
      </c>
      <c r="D18" s="2">
        <f t="shared" si="4"/>
        <v>2990</v>
      </c>
      <c r="E18" s="5">
        <f t="shared" si="3"/>
        <v>6533150</v>
      </c>
      <c r="G18" s="13">
        <v>10</v>
      </c>
      <c r="H18" s="18" t="s">
        <v>15</v>
      </c>
      <c r="I18" s="32">
        <v>4</v>
      </c>
      <c r="J18" s="14">
        <v>95</v>
      </c>
      <c r="K18" s="22">
        <f t="shared" si="0"/>
        <v>380</v>
      </c>
      <c r="L18" s="46">
        <v>2767.5</v>
      </c>
      <c r="M18" s="15">
        <f t="shared" si="1"/>
        <v>1051650</v>
      </c>
    </row>
    <row r="19" spans="2:13" x14ac:dyDescent="0.35">
      <c r="B19" s="4">
        <v>25</v>
      </c>
      <c r="C19" s="2">
        <f t="shared" si="2"/>
        <v>2375</v>
      </c>
      <c r="D19" s="2">
        <f>D18+322.5</f>
        <v>3312.5</v>
      </c>
      <c r="E19" s="6">
        <f t="shared" si="3"/>
        <v>7867187.5</v>
      </c>
      <c r="G19" s="17">
        <v>11</v>
      </c>
      <c r="H19" s="20" t="s">
        <v>16</v>
      </c>
      <c r="I19" s="29">
        <v>4</v>
      </c>
      <c r="J19" s="21">
        <v>95</v>
      </c>
      <c r="K19" s="31">
        <f t="shared" si="0"/>
        <v>380</v>
      </c>
      <c r="L19" s="45">
        <v>2767.5</v>
      </c>
      <c r="M19" s="24">
        <f t="shared" si="1"/>
        <v>1051650</v>
      </c>
    </row>
    <row r="20" spans="2:13" x14ac:dyDescent="0.35">
      <c r="B20" s="4">
        <v>25</v>
      </c>
      <c r="C20" s="2">
        <f t="shared" si="2"/>
        <v>2375</v>
      </c>
      <c r="D20" s="2">
        <f t="shared" si="4"/>
        <v>3535</v>
      </c>
      <c r="E20" s="6">
        <f t="shared" si="3"/>
        <v>8395625</v>
      </c>
      <c r="G20" s="17">
        <v>12</v>
      </c>
      <c r="H20" s="20" t="s">
        <v>17</v>
      </c>
      <c r="I20" s="29">
        <v>3</v>
      </c>
      <c r="J20" s="21">
        <v>95</v>
      </c>
      <c r="K20" s="31">
        <f t="shared" si="0"/>
        <v>285</v>
      </c>
      <c r="L20" s="45">
        <v>2767.5</v>
      </c>
      <c r="M20" s="24">
        <f t="shared" si="1"/>
        <v>788737.5</v>
      </c>
    </row>
    <row r="21" spans="2:13" x14ac:dyDescent="0.35">
      <c r="B21" s="4">
        <v>18</v>
      </c>
      <c r="C21" s="2">
        <f t="shared" si="2"/>
        <v>1710</v>
      </c>
      <c r="D21" s="2">
        <f>D20+122.5</f>
        <v>3657.5</v>
      </c>
      <c r="E21" s="6">
        <f>D21*C21</f>
        <v>6254325</v>
      </c>
      <c r="G21" s="17">
        <v>13</v>
      </c>
      <c r="H21" s="20" t="s">
        <v>6</v>
      </c>
      <c r="I21" s="29">
        <v>5</v>
      </c>
      <c r="J21" s="21">
        <v>95</v>
      </c>
      <c r="K21" s="31">
        <f t="shared" si="0"/>
        <v>475</v>
      </c>
      <c r="L21" s="45">
        <v>2767.5</v>
      </c>
      <c r="M21" s="24">
        <f t="shared" si="1"/>
        <v>1314562.5</v>
      </c>
    </row>
    <row r="22" spans="2:13" x14ac:dyDescent="0.35">
      <c r="B22" s="4">
        <v>15</v>
      </c>
      <c r="C22" s="2">
        <f t="shared" si="2"/>
        <v>1425</v>
      </c>
      <c r="D22" s="2">
        <f>D21+122.5</f>
        <v>3780</v>
      </c>
      <c r="E22" s="6">
        <f>D22*C22</f>
        <v>5386500</v>
      </c>
      <c r="G22" s="17">
        <v>14</v>
      </c>
      <c r="H22" s="20" t="s">
        <v>7</v>
      </c>
      <c r="I22" s="29">
        <v>4</v>
      </c>
      <c r="J22" s="21">
        <v>95</v>
      </c>
      <c r="K22" s="31">
        <f t="shared" si="0"/>
        <v>380</v>
      </c>
      <c r="L22" s="45">
        <v>2767.5</v>
      </c>
      <c r="M22" s="24">
        <f t="shared" si="1"/>
        <v>1051650</v>
      </c>
    </row>
    <row r="23" spans="2:13" x14ac:dyDescent="0.35">
      <c r="B23" s="4">
        <v>10</v>
      </c>
      <c r="C23" s="2">
        <f t="shared" si="2"/>
        <v>950</v>
      </c>
      <c r="D23" s="2">
        <f>D22+102.5</f>
        <v>3882.5</v>
      </c>
      <c r="E23" s="6">
        <f>D23*C23</f>
        <v>3688375</v>
      </c>
      <c r="G23" s="13">
        <v>15</v>
      </c>
      <c r="H23" s="18" t="s">
        <v>8</v>
      </c>
      <c r="I23" s="32">
        <v>6</v>
      </c>
      <c r="J23" s="14">
        <v>95</v>
      </c>
      <c r="K23" s="22">
        <f t="shared" si="0"/>
        <v>570</v>
      </c>
      <c r="L23" s="46">
        <v>2990</v>
      </c>
      <c r="M23" s="15">
        <f t="shared" si="1"/>
        <v>1704300</v>
      </c>
    </row>
    <row r="24" spans="2:13" ht="15" thickBot="1" x14ac:dyDescent="0.4">
      <c r="B24" s="40">
        <f>SUM(B14:B23)</f>
        <v>186</v>
      </c>
      <c r="C24" s="41">
        <v>17500</v>
      </c>
      <c r="D24" s="41">
        <f>E24/C24</f>
        <v>3116.6921428571427</v>
      </c>
      <c r="E24" s="42">
        <f>SUM(E14:E23)</f>
        <v>54542112.5</v>
      </c>
      <c r="G24" s="17">
        <v>16</v>
      </c>
      <c r="H24" s="20" t="s">
        <v>9</v>
      </c>
      <c r="I24" s="29">
        <v>5</v>
      </c>
      <c r="J24" s="21">
        <v>95</v>
      </c>
      <c r="K24" s="31">
        <f t="shared" si="0"/>
        <v>475</v>
      </c>
      <c r="L24" s="45">
        <v>2990</v>
      </c>
      <c r="M24" s="24">
        <f t="shared" si="1"/>
        <v>1420250</v>
      </c>
    </row>
    <row r="25" spans="2:13" ht="15" thickBot="1" x14ac:dyDescent="0.4">
      <c r="G25" s="17">
        <v>17</v>
      </c>
      <c r="H25" s="20" t="s">
        <v>10</v>
      </c>
      <c r="I25" s="29">
        <v>4</v>
      </c>
      <c r="J25" s="21">
        <v>95</v>
      </c>
      <c r="K25" s="31">
        <f t="shared" si="0"/>
        <v>380</v>
      </c>
      <c r="L25" s="45">
        <v>2990</v>
      </c>
      <c r="M25" s="24">
        <f t="shared" si="1"/>
        <v>1136200</v>
      </c>
    </row>
    <row r="26" spans="2:13" ht="16.75" customHeight="1" x14ac:dyDescent="0.35">
      <c r="B26" s="274" t="s">
        <v>91</v>
      </c>
      <c r="C26" s="275"/>
      <c r="D26" s="275"/>
      <c r="E26" s="276"/>
      <c r="G26" s="17">
        <v>18</v>
      </c>
      <c r="H26" s="20" t="s">
        <v>11</v>
      </c>
      <c r="I26" s="29">
        <v>3</v>
      </c>
      <c r="J26" s="21">
        <v>95</v>
      </c>
      <c r="K26" s="31">
        <f t="shared" si="0"/>
        <v>285</v>
      </c>
      <c r="L26" s="45">
        <v>2990</v>
      </c>
      <c r="M26" s="24">
        <f t="shared" si="1"/>
        <v>852150</v>
      </c>
    </row>
    <row r="27" spans="2:13" x14ac:dyDescent="0.35">
      <c r="B27" s="277"/>
      <c r="C27" s="278"/>
      <c r="D27" s="278"/>
      <c r="E27" s="279"/>
      <c r="G27" s="17">
        <v>19</v>
      </c>
      <c r="H27" s="20" t="s">
        <v>12</v>
      </c>
      <c r="I27" s="29">
        <v>5</v>
      </c>
      <c r="J27" s="21">
        <v>95</v>
      </c>
      <c r="K27" s="31">
        <f t="shared" si="0"/>
        <v>475</v>
      </c>
      <c r="L27" s="45">
        <v>2990</v>
      </c>
      <c r="M27" s="24">
        <f t="shared" si="1"/>
        <v>1420250</v>
      </c>
    </row>
    <row r="28" spans="2:13" ht="15" thickBot="1" x14ac:dyDescent="0.4">
      <c r="B28" s="280"/>
      <c r="C28" s="281"/>
      <c r="D28" s="281"/>
      <c r="E28" s="282"/>
      <c r="G28" s="13">
        <v>20</v>
      </c>
      <c r="H28" s="18" t="s">
        <v>13</v>
      </c>
      <c r="I28" s="32">
        <v>6</v>
      </c>
      <c r="J28" s="14">
        <v>95</v>
      </c>
      <c r="K28" s="22">
        <f t="shared" si="0"/>
        <v>570</v>
      </c>
      <c r="L28" s="46">
        <v>3312</v>
      </c>
      <c r="M28" s="15">
        <f t="shared" si="1"/>
        <v>1887840</v>
      </c>
    </row>
    <row r="29" spans="2:13" x14ac:dyDescent="0.35">
      <c r="G29" s="17">
        <v>21</v>
      </c>
      <c r="H29" s="20" t="s">
        <v>14</v>
      </c>
      <c r="I29" s="29">
        <v>5</v>
      </c>
      <c r="J29" s="21">
        <v>95</v>
      </c>
      <c r="K29" s="31">
        <f t="shared" si="0"/>
        <v>475</v>
      </c>
      <c r="L29" s="45">
        <v>3312</v>
      </c>
      <c r="M29" s="24">
        <f t="shared" si="1"/>
        <v>1573200</v>
      </c>
    </row>
    <row r="30" spans="2:13" x14ac:dyDescent="0.35">
      <c r="G30" s="17">
        <v>22</v>
      </c>
      <c r="H30" s="20" t="s">
        <v>15</v>
      </c>
      <c r="I30" s="29">
        <v>6</v>
      </c>
      <c r="J30" s="21">
        <v>95</v>
      </c>
      <c r="K30" s="31">
        <f t="shared" si="0"/>
        <v>570</v>
      </c>
      <c r="L30" s="45">
        <v>3312</v>
      </c>
      <c r="M30" s="24">
        <f t="shared" si="1"/>
        <v>1887840</v>
      </c>
    </row>
    <row r="31" spans="2:13" x14ac:dyDescent="0.35">
      <c r="G31" s="17">
        <v>23</v>
      </c>
      <c r="H31" s="20" t="s">
        <v>16</v>
      </c>
      <c r="I31" s="29">
        <v>5</v>
      </c>
      <c r="J31" s="21">
        <v>95</v>
      </c>
      <c r="K31" s="31">
        <f t="shared" si="0"/>
        <v>475</v>
      </c>
      <c r="L31" s="45">
        <v>3213</v>
      </c>
      <c r="M31" s="24">
        <f t="shared" si="1"/>
        <v>1526175</v>
      </c>
    </row>
    <row r="32" spans="2:13" x14ac:dyDescent="0.35">
      <c r="G32" s="17">
        <v>24</v>
      </c>
      <c r="H32" s="20" t="s">
        <v>17</v>
      </c>
      <c r="I32" s="29">
        <v>3</v>
      </c>
      <c r="J32" s="21">
        <v>95</v>
      </c>
      <c r="K32" s="31">
        <f t="shared" si="0"/>
        <v>285</v>
      </c>
      <c r="L32" s="45">
        <v>3213</v>
      </c>
      <c r="M32" s="24">
        <f t="shared" si="1"/>
        <v>915705</v>
      </c>
    </row>
    <row r="33" spans="7:21" x14ac:dyDescent="0.35">
      <c r="G33" s="13">
        <v>25</v>
      </c>
      <c r="H33" s="18" t="s">
        <v>6</v>
      </c>
      <c r="I33" s="32">
        <v>5</v>
      </c>
      <c r="J33" s="14">
        <v>95</v>
      </c>
      <c r="K33" s="22">
        <f>I33*J33</f>
        <v>475</v>
      </c>
      <c r="L33" s="46">
        <v>3535</v>
      </c>
      <c r="M33" s="15">
        <f t="shared" si="1"/>
        <v>1679125</v>
      </c>
    </row>
    <row r="34" spans="7:21" x14ac:dyDescent="0.35">
      <c r="G34" s="17">
        <v>26</v>
      </c>
      <c r="H34" s="20" t="s">
        <v>7</v>
      </c>
      <c r="I34" s="29">
        <v>5</v>
      </c>
      <c r="J34" s="21">
        <v>95</v>
      </c>
      <c r="K34" s="31">
        <f t="shared" si="0"/>
        <v>475</v>
      </c>
      <c r="L34" s="45">
        <v>3535</v>
      </c>
      <c r="M34" s="24">
        <f t="shared" si="1"/>
        <v>1679125</v>
      </c>
    </row>
    <row r="35" spans="7:21" x14ac:dyDescent="0.35">
      <c r="G35" s="17">
        <v>27</v>
      </c>
      <c r="H35" s="20" t="s">
        <v>8</v>
      </c>
      <c r="I35" s="29">
        <v>5</v>
      </c>
      <c r="J35" s="21">
        <v>95</v>
      </c>
      <c r="K35" s="31">
        <f t="shared" si="0"/>
        <v>475</v>
      </c>
      <c r="L35" s="45">
        <v>3535</v>
      </c>
      <c r="M35" s="24">
        <f t="shared" si="1"/>
        <v>1679125</v>
      </c>
    </row>
    <row r="36" spans="7:21" x14ac:dyDescent="0.35">
      <c r="G36" s="17">
        <v>28</v>
      </c>
      <c r="H36" s="20" t="s">
        <v>9</v>
      </c>
      <c r="I36" s="29">
        <v>5</v>
      </c>
      <c r="J36" s="21">
        <v>95</v>
      </c>
      <c r="K36" s="31">
        <f t="shared" si="0"/>
        <v>475</v>
      </c>
      <c r="L36" s="45">
        <v>3535</v>
      </c>
      <c r="M36" s="24">
        <f t="shared" si="1"/>
        <v>1679125</v>
      </c>
    </row>
    <row r="37" spans="7:21" x14ac:dyDescent="0.35">
      <c r="G37" s="17">
        <v>29</v>
      </c>
      <c r="H37" s="20" t="s">
        <v>10</v>
      </c>
      <c r="I37" s="29">
        <v>5</v>
      </c>
      <c r="J37" s="21">
        <v>95</v>
      </c>
      <c r="K37" s="31">
        <f t="shared" si="0"/>
        <v>475</v>
      </c>
      <c r="L37" s="45">
        <v>3535</v>
      </c>
      <c r="M37" s="24">
        <f t="shared" si="1"/>
        <v>1679125</v>
      </c>
    </row>
    <row r="38" spans="7:21" x14ac:dyDescent="0.35">
      <c r="G38" s="16">
        <v>30</v>
      </c>
      <c r="H38" s="19" t="s">
        <v>11</v>
      </c>
      <c r="I38" s="32">
        <v>3</v>
      </c>
      <c r="J38" s="14">
        <v>95</v>
      </c>
      <c r="K38" s="22">
        <f t="shared" si="0"/>
        <v>285</v>
      </c>
      <c r="L38" s="47">
        <v>3657.5</v>
      </c>
      <c r="M38" s="23">
        <f>I38*J38*L38</f>
        <v>1042387.5</v>
      </c>
    </row>
    <row r="39" spans="7:21" x14ac:dyDescent="0.35">
      <c r="G39" s="17">
        <v>31</v>
      </c>
      <c r="H39" s="20" t="s">
        <v>12</v>
      </c>
      <c r="I39" s="29">
        <v>3</v>
      </c>
      <c r="J39" s="21">
        <v>95</v>
      </c>
      <c r="K39" s="31">
        <f t="shared" si="0"/>
        <v>285</v>
      </c>
      <c r="L39" s="45">
        <v>3657.5</v>
      </c>
      <c r="M39" s="24">
        <f>I39*J39*L39</f>
        <v>1042387.5</v>
      </c>
    </row>
    <row r="40" spans="7:21" x14ac:dyDescent="0.35">
      <c r="G40" s="17">
        <v>32</v>
      </c>
      <c r="H40" s="20" t="s">
        <v>13</v>
      </c>
      <c r="I40" s="29">
        <v>4</v>
      </c>
      <c r="J40" s="21">
        <v>95</v>
      </c>
      <c r="K40" s="31">
        <f t="shared" si="0"/>
        <v>380</v>
      </c>
      <c r="L40" s="45">
        <v>3657.5</v>
      </c>
      <c r="M40" s="24">
        <f>I40*J40*L40</f>
        <v>1389850</v>
      </c>
    </row>
    <row r="41" spans="7:21" x14ac:dyDescent="0.35">
      <c r="G41" s="17">
        <v>33</v>
      </c>
      <c r="H41" s="20" t="s">
        <v>20</v>
      </c>
      <c r="I41" s="29">
        <v>4</v>
      </c>
      <c r="J41" s="21">
        <v>95</v>
      </c>
      <c r="K41" s="31">
        <f t="shared" si="0"/>
        <v>380</v>
      </c>
      <c r="L41" s="45">
        <v>3657.5</v>
      </c>
      <c r="M41" s="24">
        <f t="shared" ref="M41:M50" si="5">I41*J41*L41</f>
        <v>1389850</v>
      </c>
    </row>
    <row r="42" spans="7:21" x14ac:dyDescent="0.35">
      <c r="G42" s="17">
        <v>34</v>
      </c>
      <c r="H42" s="20" t="s">
        <v>15</v>
      </c>
      <c r="I42" s="29">
        <v>4</v>
      </c>
      <c r="J42" s="21">
        <v>95</v>
      </c>
      <c r="K42" s="31">
        <f t="shared" si="0"/>
        <v>380</v>
      </c>
      <c r="L42" s="45">
        <v>3657.5</v>
      </c>
      <c r="M42" s="24">
        <f t="shared" si="5"/>
        <v>1389850</v>
      </c>
    </row>
    <row r="43" spans="7:21" x14ac:dyDescent="0.35">
      <c r="G43" s="13">
        <v>35</v>
      </c>
      <c r="H43" s="18" t="s">
        <v>16</v>
      </c>
      <c r="I43" s="32">
        <v>7</v>
      </c>
      <c r="J43" s="14">
        <v>95</v>
      </c>
      <c r="K43" s="22">
        <f t="shared" si="0"/>
        <v>665</v>
      </c>
      <c r="L43" s="46">
        <v>3780.5</v>
      </c>
      <c r="M43" s="15">
        <f t="shared" si="5"/>
        <v>2514032.5</v>
      </c>
    </row>
    <row r="44" spans="7:21" x14ac:dyDescent="0.35">
      <c r="G44" s="17">
        <v>36</v>
      </c>
      <c r="H44" s="20" t="s">
        <v>17</v>
      </c>
      <c r="I44" s="29">
        <v>4</v>
      </c>
      <c r="J44" s="21">
        <v>95</v>
      </c>
      <c r="K44" s="31">
        <f t="shared" si="0"/>
        <v>380</v>
      </c>
      <c r="L44" s="45">
        <v>3780.5</v>
      </c>
      <c r="M44" s="24">
        <f t="shared" si="5"/>
        <v>1436590</v>
      </c>
    </row>
    <row r="45" spans="7:21" x14ac:dyDescent="0.35">
      <c r="G45" s="17">
        <v>37</v>
      </c>
      <c r="H45" s="20" t="s">
        <v>6</v>
      </c>
      <c r="I45" s="29">
        <v>4</v>
      </c>
      <c r="J45" s="21">
        <v>95</v>
      </c>
      <c r="K45" s="31">
        <f t="shared" si="0"/>
        <v>380</v>
      </c>
      <c r="L45" s="45">
        <v>3780.5</v>
      </c>
      <c r="M45" s="24">
        <f t="shared" si="5"/>
        <v>1436590</v>
      </c>
    </row>
    <row r="46" spans="7:21" ht="16" thickBot="1" x14ac:dyDescent="0.4">
      <c r="G46" s="33">
        <v>38</v>
      </c>
      <c r="H46" s="34" t="s">
        <v>7</v>
      </c>
      <c r="I46" s="37">
        <v>2</v>
      </c>
      <c r="J46" s="35">
        <v>95</v>
      </c>
      <c r="K46" s="22">
        <f t="shared" si="0"/>
        <v>190</v>
      </c>
      <c r="L46" s="48">
        <v>3882</v>
      </c>
      <c r="M46" s="15">
        <f t="shared" si="5"/>
        <v>737580</v>
      </c>
      <c r="N46" s="272" t="s">
        <v>28</v>
      </c>
      <c r="O46" s="273"/>
      <c r="P46" s="273"/>
      <c r="Q46" s="273"/>
      <c r="R46" s="273"/>
      <c r="S46" s="273"/>
      <c r="T46" s="273"/>
      <c r="U46" s="273"/>
    </row>
    <row r="47" spans="7:21" x14ac:dyDescent="0.35">
      <c r="G47" s="49">
        <v>39</v>
      </c>
      <c r="H47" s="61" t="s">
        <v>27</v>
      </c>
      <c r="I47" s="53">
        <v>2</v>
      </c>
      <c r="J47" s="57">
        <v>95</v>
      </c>
      <c r="K47" s="49">
        <f t="shared" si="0"/>
        <v>190</v>
      </c>
      <c r="L47" s="53">
        <v>3882</v>
      </c>
      <c r="M47" s="58">
        <f t="shared" si="5"/>
        <v>737580</v>
      </c>
    </row>
    <row r="48" spans="7:21" x14ac:dyDescent="0.35">
      <c r="G48" s="50">
        <v>40</v>
      </c>
      <c r="H48" s="62" t="s">
        <v>9</v>
      </c>
      <c r="I48" s="54">
        <v>2</v>
      </c>
      <c r="J48" s="51">
        <v>95</v>
      </c>
      <c r="K48" s="50">
        <f t="shared" si="0"/>
        <v>190</v>
      </c>
      <c r="L48" s="54">
        <v>3882</v>
      </c>
      <c r="M48" s="59">
        <f t="shared" si="5"/>
        <v>737580</v>
      </c>
    </row>
    <row r="49" spans="2:24" x14ac:dyDescent="0.35">
      <c r="G49" s="51">
        <v>41</v>
      </c>
      <c r="H49" s="62" t="s">
        <v>10</v>
      </c>
      <c r="I49" s="54">
        <v>2</v>
      </c>
      <c r="J49" s="51">
        <v>95</v>
      </c>
      <c r="K49" s="50">
        <f t="shared" si="0"/>
        <v>190</v>
      </c>
      <c r="L49" s="54">
        <v>3882</v>
      </c>
      <c r="M49" s="59">
        <f t="shared" si="5"/>
        <v>737580</v>
      </c>
    </row>
    <row r="50" spans="2:24" ht="16" thickBot="1" x14ac:dyDescent="0.4">
      <c r="G50" s="52">
        <v>42</v>
      </c>
      <c r="H50" s="63" t="s">
        <v>11</v>
      </c>
      <c r="I50" s="56">
        <v>2</v>
      </c>
      <c r="J50" s="52">
        <v>95</v>
      </c>
      <c r="K50" s="55">
        <f t="shared" si="0"/>
        <v>190</v>
      </c>
      <c r="L50" s="56">
        <v>3882</v>
      </c>
      <c r="M50" s="60">
        <f t="shared" si="5"/>
        <v>737580</v>
      </c>
      <c r="N50" s="272" t="s">
        <v>29</v>
      </c>
      <c r="O50" s="273"/>
      <c r="P50" s="273"/>
      <c r="Q50" s="273"/>
      <c r="R50" s="273"/>
      <c r="S50" s="273"/>
      <c r="T50" s="273"/>
      <c r="U50" s="273"/>
    </row>
    <row r="53" spans="2:24" ht="15" thickBot="1" x14ac:dyDescent="0.4"/>
    <row r="54" spans="2:24" ht="19" thickBot="1" x14ac:dyDescent="0.5">
      <c r="D54" s="165" t="s">
        <v>49</v>
      </c>
      <c r="E54" s="166"/>
      <c r="F54" s="166"/>
      <c r="G54" s="166"/>
      <c r="H54" s="166"/>
      <c r="I54" s="166"/>
      <c r="J54" s="166"/>
      <c r="K54" s="166"/>
      <c r="L54" s="167"/>
    </row>
    <row r="55" spans="2:24" ht="15" thickBot="1" x14ac:dyDescent="0.4"/>
    <row r="56" spans="2:24" ht="17.399999999999999" customHeight="1" thickBot="1" x14ac:dyDescent="0.6">
      <c r="C56" s="287"/>
      <c r="D56" s="287"/>
      <c r="E56" s="88" t="s">
        <v>39</v>
      </c>
      <c r="F56" s="88" t="s">
        <v>37</v>
      </c>
      <c r="G56" s="285" t="s">
        <v>48</v>
      </c>
      <c r="H56" s="286"/>
      <c r="I56" s="285" t="s">
        <v>38</v>
      </c>
      <c r="J56" s="286"/>
      <c r="K56" s="285" t="s">
        <v>40</v>
      </c>
      <c r="L56" s="286"/>
      <c r="M56" s="285" t="s">
        <v>41</v>
      </c>
      <c r="N56" s="286"/>
      <c r="O56" s="285" t="s">
        <v>42</v>
      </c>
      <c r="P56" s="286"/>
      <c r="Q56" s="285" t="s">
        <v>30</v>
      </c>
      <c r="R56" s="286"/>
      <c r="S56" s="285" t="s">
        <v>43</v>
      </c>
      <c r="T56" s="286"/>
      <c r="U56" s="285" t="s">
        <v>44</v>
      </c>
      <c r="V56" s="286"/>
      <c r="W56" s="285" t="s">
        <v>50</v>
      </c>
      <c r="X56" s="286"/>
    </row>
    <row r="57" spans="2:24" x14ac:dyDescent="0.35">
      <c r="B57" s="64">
        <v>1</v>
      </c>
      <c r="C57" s="248" t="s">
        <v>32</v>
      </c>
      <c r="D57" s="247"/>
      <c r="E57" s="67" t="s">
        <v>45</v>
      </c>
      <c r="F57" s="67" t="s">
        <v>46</v>
      </c>
      <c r="G57" s="178" t="s">
        <v>47</v>
      </c>
      <c r="H57" s="249"/>
      <c r="I57" s="178" t="s">
        <v>47</v>
      </c>
      <c r="J57" s="249"/>
      <c r="K57" s="178" t="s">
        <v>47</v>
      </c>
      <c r="L57" s="249"/>
      <c r="M57" s="178" t="s">
        <v>47</v>
      </c>
      <c r="N57" s="249"/>
      <c r="O57" s="178" t="s">
        <v>47</v>
      </c>
      <c r="P57" s="249"/>
      <c r="Q57" s="178" t="s">
        <v>47</v>
      </c>
      <c r="R57" s="249"/>
      <c r="S57" s="178" t="s">
        <v>47</v>
      </c>
      <c r="T57" s="249"/>
      <c r="U57" s="178" t="s">
        <v>47</v>
      </c>
      <c r="V57" s="249"/>
      <c r="W57" s="178" t="s">
        <v>52</v>
      </c>
      <c r="X57" s="292"/>
    </row>
    <row r="58" spans="2:24" x14ac:dyDescent="0.35">
      <c r="B58" s="65">
        <v>2</v>
      </c>
      <c r="C58" s="245" t="s">
        <v>33</v>
      </c>
      <c r="D58" s="244"/>
      <c r="E58" s="68" t="s">
        <v>45</v>
      </c>
      <c r="F58" s="68" t="s">
        <v>46</v>
      </c>
      <c r="G58" s="171" t="s">
        <v>46</v>
      </c>
      <c r="H58" s="246"/>
      <c r="I58" s="171" t="s">
        <v>47</v>
      </c>
      <c r="J58" s="246"/>
      <c r="K58" s="171" t="s">
        <v>47</v>
      </c>
      <c r="L58" s="246"/>
      <c r="M58" s="171" t="s">
        <v>46</v>
      </c>
      <c r="N58" s="246"/>
      <c r="O58" s="171" t="s">
        <v>47</v>
      </c>
      <c r="P58" s="246"/>
      <c r="Q58" s="171" t="s">
        <v>46</v>
      </c>
      <c r="R58" s="246"/>
      <c r="S58" s="171" t="s">
        <v>47</v>
      </c>
      <c r="T58" s="246"/>
      <c r="U58" s="171" t="s">
        <v>47</v>
      </c>
      <c r="V58" s="246"/>
      <c r="W58" s="171" t="s">
        <v>134</v>
      </c>
      <c r="X58" s="293"/>
    </row>
    <row r="59" spans="2:24" x14ac:dyDescent="0.35">
      <c r="B59" s="65">
        <v>3</v>
      </c>
      <c r="C59" s="245" t="s">
        <v>77</v>
      </c>
      <c r="D59" s="244"/>
      <c r="E59" s="68" t="s">
        <v>47</v>
      </c>
      <c r="F59" s="68" t="s">
        <v>46</v>
      </c>
      <c r="G59" s="171" t="s">
        <v>46</v>
      </c>
      <c r="H59" s="246"/>
      <c r="I59" s="171" t="s">
        <v>47</v>
      </c>
      <c r="J59" s="246"/>
      <c r="K59" s="171" t="s">
        <v>46</v>
      </c>
      <c r="L59" s="246"/>
      <c r="M59" s="171" t="s">
        <v>46</v>
      </c>
      <c r="N59" s="246"/>
      <c r="O59" s="171" t="s">
        <v>47</v>
      </c>
      <c r="P59" s="246"/>
      <c r="Q59" s="171" t="s">
        <v>46</v>
      </c>
      <c r="R59" s="246"/>
      <c r="S59" s="171" t="s">
        <v>46</v>
      </c>
      <c r="T59" s="246"/>
      <c r="U59" s="171" t="s">
        <v>46</v>
      </c>
      <c r="V59" s="246"/>
      <c r="W59" s="171" t="s">
        <v>46</v>
      </c>
      <c r="X59" s="293"/>
    </row>
    <row r="60" spans="2:24" x14ac:dyDescent="0.35">
      <c r="B60" s="65">
        <v>4</v>
      </c>
      <c r="C60" s="245" t="s">
        <v>34</v>
      </c>
      <c r="D60" s="244"/>
      <c r="E60" s="68" t="s">
        <v>47</v>
      </c>
      <c r="F60" s="68" t="s">
        <v>46</v>
      </c>
      <c r="G60" s="171" t="s">
        <v>46</v>
      </c>
      <c r="H60" s="246"/>
      <c r="I60" s="171" t="s">
        <v>47</v>
      </c>
      <c r="J60" s="246"/>
      <c r="K60" s="171" t="s">
        <v>46</v>
      </c>
      <c r="L60" s="246"/>
      <c r="M60" s="171" t="s">
        <v>46</v>
      </c>
      <c r="N60" s="246"/>
      <c r="O60" s="171" t="s">
        <v>46</v>
      </c>
      <c r="P60" s="246"/>
      <c r="Q60" s="171" t="s">
        <v>46</v>
      </c>
      <c r="R60" s="246"/>
      <c r="S60" s="171" t="s">
        <v>46</v>
      </c>
      <c r="T60" s="246"/>
      <c r="U60" s="171" t="s">
        <v>46</v>
      </c>
      <c r="V60" s="246"/>
      <c r="W60" s="171" t="s">
        <v>46</v>
      </c>
      <c r="X60" s="293"/>
    </row>
    <row r="61" spans="2:24" x14ac:dyDescent="0.35">
      <c r="B61" s="65">
        <v>5</v>
      </c>
      <c r="C61" s="245" t="s">
        <v>35</v>
      </c>
      <c r="D61" s="244"/>
      <c r="E61" s="68" t="s">
        <v>47</v>
      </c>
      <c r="F61" s="68" t="s">
        <v>47</v>
      </c>
      <c r="G61" s="171" t="s">
        <v>46</v>
      </c>
      <c r="H61" s="246"/>
      <c r="I61" s="171" t="s">
        <v>47</v>
      </c>
      <c r="J61" s="246"/>
      <c r="K61" s="171" t="s">
        <v>47</v>
      </c>
      <c r="L61" s="246"/>
      <c r="M61" s="171" t="s">
        <v>46</v>
      </c>
      <c r="N61" s="246"/>
      <c r="O61" s="171" t="s">
        <v>47</v>
      </c>
      <c r="P61" s="246"/>
      <c r="Q61" s="171" t="s">
        <v>47</v>
      </c>
      <c r="R61" s="246"/>
      <c r="S61" s="171" t="s">
        <v>47</v>
      </c>
      <c r="T61" s="246"/>
      <c r="U61" s="171" t="s">
        <v>46</v>
      </c>
      <c r="V61" s="246"/>
      <c r="W61" s="171" t="s">
        <v>52</v>
      </c>
      <c r="X61" s="293"/>
    </row>
    <row r="62" spans="2:24" ht="15" thickBot="1" x14ac:dyDescent="0.4">
      <c r="B62" s="66">
        <v>6</v>
      </c>
      <c r="C62" s="239" t="s">
        <v>36</v>
      </c>
      <c r="D62" s="238"/>
      <c r="E62" s="69" t="s">
        <v>46</v>
      </c>
      <c r="F62" s="69" t="s">
        <v>46</v>
      </c>
      <c r="G62" s="172" t="s">
        <v>46</v>
      </c>
      <c r="H62" s="240"/>
      <c r="I62" s="172" t="s">
        <v>47</v>
      </c>
      <c r="J62" s="240"/>
      <c r="K62" s="172" t="s">
        <v>46</v>
      </c>
      <c r="L62" s="240"/>
      <c r="M62" s="172" t="s">
        <v>46</v>
      </c>
      <c r="N62" s="240"/>
      <c r="O62" s="172" t="s">
        <v>47</v>
      </c>
      <c r="P62" s="240"/>
      <c r="Q62" s="172" t="s">
        <v>46</v>
      </c>
      <c r="R62" s="240"/>
      <c r="S62" s="172" t="s">
        <v>46</v>
      </c>
      <c r="T62" s="240"/>
      <c r="U62" s="172" t="s">
        <v>46</v>
      </c>
      <c r="V62" s="240"/>
      <c r="W62" s="172" t="s">
        <v>51</v>
      </c>
      <c r="X62" s="288"/>
    </row>
    <row r="64" spans="2:24" ht="15" thickBot="1" x14ac:dyDescent="0.4"/>
    <row r="65" spans="2:30" ht="19" thickBot="1" x14ac:dyDescent="0.5">
      <c r="D65" s="165" t="s">
        <v>53</v>
      </c>
      <c r="E65" s="166"/>
      <c r="F65" s="166"/>
      <c r="G65" s="166"/>
      <c r="H65" s="166"/>
      <c r="I65" s="166"/>
      <c r="J65" s="166"/>
      <c r="K65" s="166"/>
      <c r="L65" s="167"/>
    </row>
    <row r="66" spans="2:30" ht="15" thickBot="1" x14ac:dyDescent="0.4"/>
    <row r="67" spans="2:30" ht="15" thickBot="1" x14ac:dyDescent="0.4">
      <c r="E67" s="146" t="s">
        <v>54</v>
      </c>
      <c r="F67" s="147"/>
      <c r="G67" s="147"/>
      <c r="H67" s="146" t="s">
        <v>55</v>
      </c>
      <c r="I67" s="147"/>
      <c r="J67" s="147"/>
      <c r="K67" s="147"/>
      <c r="L67" s="148"/>
      <c r="M67" s="146" t="s">
        <v>71</v>
      </c>
      <c r="N67" s="147"/>
      <c r="O67" s="147"/>
      <c r="P67" s="147"/>
      <c r="Q67" s="148"/>
      <c r="R67" s="192" t="s">
        <v>152</v>
      </c>
      <c r="S67" s="193"/>
      <c r="T67" s="193"/>
      <c r="U67" s="194"/>
      <c r="V67" s="183" t="s">
        <v>158</v>
      </c>
      <c r="W67" s="184"/>
      <c r="X67" s="184"/>
      <c r="Y67" s="185"/>
    </row>
    <row r="68" spans="2:30" ht="15.5" x14ac:dyDescent="0.35">
      <c r="B68" s="70">
        <v>1</v>
      </c>
      <c r="C68" s="266" t="s">
        <v>57</v>
      </c>
      <c r="D68" s="267"/>
      <c r="E68" s="289" t="s">
        <v>58</v>
      </c>
      <c r="F68" s="290"/>
      <c r="G68" s="290"/>
      <c r="H68" s="290" t="s">
        <v>133</v>
      </c>
      <c r="I68" s="290"/>
      <c r="J68" s="290"/>
      <c r="K68" s="290"/>
      <c r="L68" s="291"/>
      <c r="M68" s="283" t="s">
        <v>75</v>
      </c>
      <c r="N68" s="283"/>
      <c r="O68" s="283"/>
      <c r="P68" s="283"/>
      <c r="Q68" s="284"/>
      <c r="R68" s="195" t="s">
        <v>157</v>
      </c>
      <c r="S68" s="196"/>
      <c r="T68" s="196"/>
      <c r="U68" s="197"/>
      <c r="V68" s="202" t="s">
        <v>159</v>
      </c>
      <c r="W68" s="203"/>
      <c r="X68" s="203"/>
      <c r="Y68" s="204"/>
    </row>
    <row r="69" spans="2:30" ht="15.5" x14ac:dyDescent="0.35">
      <c r="B69" s="71">
        <v>2</v>
      </c>
      <c r="C69" s="262" t="s">
        <v>65</v>
      </c>
      <c r="D69" s="263"/>
      <c r="E69" s="303" t="s">
        <v>64</v>
      </c>
      <c r="F69" s="299"/>
      <c r="G69" s="299"/>
      <c r="H69" s="299" t="s">
        <v>66</v>
      </c>
      <c r="I69" s="299"/>
      <c r="J69" s="299"/>
      <c r="K69" s="299"/>
      <c r="L69" s="300"/>
      <c r="M69" s="268" t="s">
        <v>74</v>
      </c>
      <c r="N69" s="268"/>
      <c r="O69" s="268"/>
      <c r="P69" s="268"/>
      <c r="Q69" s="269"/>
      <c r="R69" s="198" t="s">
        <v>153</v>
      </c>
      <c r="S69" s="157"/>
      <c r="T69" s="157"/>
      <c r="U69" s="158"/>
      <c r="V69" s="205" t="s">
        <v>160</v>
      </c>
      <c r="W69" s="206"/>
      <c r="X69" s="206"/>
      <c r="Y69" s="207"/>
    </row>
    <row r="70" spans="2:30" ht="15.5" x14ac:dyDescent="0.35">
      <c r="B70" s="71">
        <v>3</v>
      </c>
      <c r="C70" s="245" t="s">
        <v>77</v>
      </c>
      <c r="D70" s="244"/>
      <c r="E70" s="303" t="s">
        <v>56</v>
      </c>
      <c r="F70" s="299"/>
      <c r="G70" s="299"/>
      <c r="H70" s="299" t="s">
        <v>67</v>
      </c>
      <c r="I70" s="299"/>
      <c r="J70" s="299"/>
      <c r="K70" s="299"/>
      <c r="L70" s="300"/>
      <c r="M70" s="268" t="s">
        <v>56</v>
      </c>
      <c r="N70" s="268"/>
      <c r="O70" s="268"/>
      <c r="P70" s="268"/>
      <c r="Q70" s="269"/>
      <c r="R70" s="198" t="s">
        <v>156</v>
      </c>
      <c r="S70" s="157"/>
      <c r="T70" s="157"/>
      <c r="U70" s="158"/>
      <c r="V70" s="205" t="s">
        <v>161</v>
      </c>
      <c r="W70" s="206"/>
      <c r="X70" s="206"/>
      <c r="Y70" s="207"/>
    </row>
    <row r="71" spans="2:30" ht="15.5" x14ac:dyDescent="0.35">
      <c r="B71" s="71">
        <v>4</v>
      </c>
      <c r="C71" s="262" t="s">
        <v>59</v>
      </c>
      <c r="D71" s="263"/>
      <c r="E71" s="303" t="s">
        <v>60</v>
      </c>
      <c r="F71" s="299"/>
      <c r="G71" s="299"/>
      <c r="H71" s="299" t="s">
        <v>68</v>
      </c>
      <c r="I71" s="299"/>
      <c r="J71" s="299"/>
      <c r="K71" s="299"/>
      <c r="L71" s="300"/>
      <c r="M71" s="268" t="s">
        <v>73</v>
      </c>
      <c r="N71" s="268"/>
      <c r="O71" s="268"/>
      <c r="P71" s="268"/>
      <c r="Q71" s="269"/>
      <c r="R71" s="198" t="s">
        <v>155</v>
      </c>
      <c r="S71" s="157"/>
      <c r="T71" s="157"/>
      <c r="U71" s="158"/>
      <c r="V71" s="205" t="s">
        <v>162</v>
      </c>
      <c r="W71" s="206"/>
      <c r="X71" s="206"/>
      <c r="Y71" s="207"/>
    </row>
    <row r="72" spans="2:30" ht="15.5" x14ac:dyDescent="0.35">
      <c r="B72" s="71">
        <v>5</v>
      </c>
      <c r="C72" s="262" t="s">
        <v>62</v>
      </c>
      <c r="D72" s="263"/>
      <c r="E72" s="303" t="s">
        <v>61</v>
      </c>
      <c r="F72" s="299"/>
      <c r="G72" s="299"/>
      <c r="H72" s="299" t="s">
        <v>69</v>
      </c>
      <c r="I72" s="299"/>
      <c r="J72" s="299"/>
      <c r="K72" s="299"/>
      <c r="L72" s="300"/>
      <c r="M72" s="268" t="s">
        <v>72</v>
      </c>
      <c r="N72" s="268"/>
      <c r="O72" s="268"/>
      <c r="P72" s="268"/>
      <c r="Q72" s="269"/>
      <c r="R72" s="198" t="s">
        <v>154</v>
      </c>
      <c r="S72" s="157"/>
      <c r="T72" s="157"/>
      <c r="U72" s="158"/>
      <c r="V72" s="205" t="s">
        <v>163</v>
      </c>
      <c r="W72" s="206"/>
      <c r="X72" s="206"/>
      <c r="Y72" s="207"/>
    </row>
    <row r="73" spans="2:30" ht="16" thickBot="1" x14ac:dyDescent="0.4">
      <c r="B73" s="72">
        <v>6</v>
      </c>
      <c r="C73" s="264" t="s">
        <v>36</v>
      </c>
      <c r="D73" s="265"/>
      <c r="E73" s="304" t="s">
        <v>63</v>
      </c>
      <c r="F73" s="301"/>
      <c r="G73" s="301"/>
      <c r="H73" s="301" t="s">
        <v>67</v>
      </c>
      <c r="I73" s="301"/>
      <c r="J73" s="301"/>
      <c r="K73" s="301"/>
      <c r="L73" s="302"/>
      <c r="M73" s="270" t="s">
        <v>63</v>
      </c>
      <c r="N73" s="270"/>
      <c r="O73" s="270"/>
      <c r="P73" s="270"/>
      <c r="Q73" s="271"/>
      <c r="R73" s="199" t="s">
        <v>156</v>
      </c>
      <c r="S73" s="200"/>
      <c r="T73" s="200"/>
      <c r="U73" s="201"/>
      <c r="V73" s="208" t="s">
        <v>164</v>
      </c>
      <c r="W73" s="209"/>
      <c r="X73" s="209"/>
      <c r="Y73" s="210"/>
    </row>
    <row r="74" spans="2:30" ht="15" thickBot="1" x14ac:dyDescent="0.4">
      <c r="M74" s="179" t="s">
        <v>111</v>
      </c>
      <c r="N74" s="180"/>
      <c r="O74" s="180"/>
      <c r="P74" s="180"/>
      <c r="Q74" s="181"/>
    </row>
    <row r="75" spans="2:30" ht="15" thickBot="1" x14ac:dyDescent="0.4">
      <c r="V75" s="179" t="s">
        <v>165</v>
      </c>
      <c r="W75" s="211"/>
      <c r="X75" s="211"/>
      <c r="Y75" s="211"/>
      <c r="Z75" s="211"/>
      <c r="AA75" s="211"/>
      <c r="AB75" s="211"/>
      <c r="AC75" s="211"/>
      <c r="AD75" s="212"/>
    </row>
    <row r="76" spans="2:30" ht="19" thickBot="1" x14ac:dyDescent="0.5">
      <c r="D76" s="165" t="s">
        <v>70</v>
      </c>
      <c r="E76" s="166"/>
      <c r="F76" s="166"/>
      <c r="G76" s="166"/>
      <c r="H76" s="166"/>
      <c r="I76" s="166"/>
      <c r="J76" s="166"/>
      <c r="K76" s="166"/>
      <c r="L76" s="167"/>
    </row>
    <row r="77" spans="2:30" ht="15" thickBot="1" x14ac:dyDescent="0.4">
      <c r="V77" s="179" t="s">
        <v>166</v>
      </c>
      <c r="W77" s="180"/>
      <c r="X77" s="180"/>
      <c r="Y77" s="180"/>
      <c r="Z77" s="180"/>
      <c r="AA77" s="180"/>
      <c r="AB77" s="180"/>
      <c r="AC77" s="180"/>
      <c r="AD77" s="181"/>
    </row>
    <row r="78" spans="2:30" ht="15" thickBot="1" x14ac:dyDescent="0.4">
      <c r="E78" s="294" t="s">
        <v>54</v>
      </c>
      <c r="F78" s="295"/>
      <c r="G78" s="296"/>
    </row>
    <row r="79" spans="2:30" x14ac:dyDescent="0.35">
      <c r="B79" s="70">
        <v>1</v>
      </c>
      <c r="C79" s="266" t="s">
        <v>57</v>
      </c>
      <c r="D79" s="267"/>
      <c r="E79" s="297" t="s">
        <v>76</v>
      </c>
      <c r="F79" s="283"/>
      <c r="G79" s="298"/>
    </row>
    <row r="80" spans="2:30" x14ac:dyDescent="0.35">
      <c r="B80" s="71">
        <v>2</v>
      </c>
      <c r="C80" s="262" t="s">
        <v>65</v>
      </c>
      <c r="D80" s="263"/>
      <c r="E80" s="307" t="s">
        <v>76</v>
      </c>
      <c r="F80" s="268"/>
      <c r="G80" s="308"/>
    </row>
    <row r="81" spans="2:30" x14ac:dyDescent="0.35">
      <c r="B81" s="71">
        <v>3</v>
      </c>
      <c r="C81" s="245" t="s">
        <v>77</v>
      </c>
      <c r="D81" s="263"/>
      <c r="E81" s="307" t="s">
        <v>76</v>
      </c>
      <c r="F81" s="268"/>
      <c r="G81" s="308"/>
    </row>
    <row r="82" spans="2:30" x14ac:dyDescent="0.35">
      <c r="B82" s="71">
        <v>4</v>
      </c>
      <c r="C82" s="262" t="s">
        <v>59</v>
      </c>
      <c r="D82" s="263"/>
      <c r="E82" s="307" t="s">
        <v>78</v>
      </c>
      <c r="F82" s="268"/>
      <c r="G82" s="308"/>
    </row>
    <row r="83" spans="2:30" x14ac:dyDescent="0.35">
      <c r="B83" s="71">
        <v>5</v>
      </c>
      <c r="C83" s="262" t="s">
        <v>62</v>
      </c>
      <c r="D83" s="263"/>
      <c r="E83" s="307" t="s">
        <v>79</v>
      </c>
      <c r="F83" s="268"/>
      <c r="G83" s="308"/>
    </row>
    <row r="84" spans="2:30" ht="15" thickBot="1" x14ac:dyDescent="0.4">
      <c r="B84" s="72">
        <v>6</v>
      </c>
      <c r="C84" s="264" t="s">
        <v>36</v>
      </c>
      <c r="D84" s="265"/>
      <c r="E84" s="305" t="s">
        <v>76</v>
      </c>
      <c r="F84" s="270"/>
      <c r="G84" s="306"/>
    </row>
    <row r="86" spans="2:30" ht="15" thickBot="1" x14ac:dyDescent="0.4"/>
    <row r="87" spans="2:30" ht="19" thickBot="1" x14ac:dyDescent="0.5">
      <c r="D87" s="165" t="s">
        <v>80</v>
      </c>
      <c r="E87" s="166"/>
      <c r="F87" s="166"/>
      <c r="G87" s="166"/>
      <c r="H87" s="166"/>
      <c r="I87" s="166"/>
      <c r="J87" s="166"/>
      <c r="K87" s="166"/>
      <c r="L87" s="167"/>
    </row>
    <row r="88" spans="2:30" ht="15" thickBot="1" x14ac:dyDescent="0.4"/>
    <row r="89" spans="2:30" ht="15" thickBot="1" x14ac:dyDescent="0.4">
      <c r="E89" s="146" t="s">
        <v>86</v>
      </c>
      <c r="F89" s="147"/>
      <c r="G89" s="147"/>
      <c r="H89" s="146" t="s">
        <v>81</v>
      </c>
      <c r="I89" s="147"/>
      <c r="J89" s="147"/>
      <c r="K89" s="147"/>
      <c r="L89" s="148"/>
      <c r="M89" s="146" t="s">
        <v>82</v>
      </c>
      <c r="N89" s="147"/>
      <c r="O89" s="147"/>
      <c r="P89" s="147"/>
      <c r="Q89" s="148"/>
      <c r="R89" s="146" t="s">
        <v>83</v>
      </c>
      <c r="S89" s="147"/>
      <c r="T89" s="147"/>
      <c r="U89" s="147"/>
      <c r="V89" s="148"/>
      <c r="W89" s="146" t="s">
        <v>84</v>
      </c>
      <c r="X89" s="147"/>
      <c r="Y89" s="147"/>
      <c r="Z89" s="147"/>
      <c r="AA89" s="148"/>
      <c r="AB89" s="192" t="s">
        <v>85</v>
      </c>
      <c r="AC89" s="193"/>
      <c r="AD89" s="194"/>
    </row>
    <row r="90" spans="2:30" x14ac:dyDescent="0.35">
      <c r="B90" s="70">
        <v>1</v>
      </c>
      <c r="C90" s="266" t="s">
        <v>57</v>
      </c>
      <c r="D90" s="267"/>
      <c r="E90" s="135" t="s">
        <v>88</v>
      </c>
      <c r="F90" s="136"/>
      <c r="G90" s="137"/>
      <c r="H90" s="249">
        <v>88.59</v>
      </c>
      <c r="I90" s="136"/>
      <c r="J90" s="136"/>
      <c r="K90" s="136"/>
      <c r="L90" s="137"/>
      <c r="M90" s="136">
        <v>159.35</v>
      </c>
      <c r="N90" s="136"/>
      <c r="O90" s="136"/>
      <c r="P90" s="136"/>
      <c r="Q90" s="137"/>
      <c r="R90" s="136">
        <v>197.14</v>
      </c>
      <c r="S90" s="136"/>
      <c r="T90" s="136"/>
      <c r="U90" s="136"/>
      <c r="V90" s="137"/>
      <c r="W90" s="136">
        <v>280.25</v>
      </c>
      <c r="X90" s="136"/>
      <c r="Y90" s="136"/>
      <c r="Z90" s="136"/>
      <c r="AA90" s="178"/>
      <c r="AB90" s="250">
        <v>181.33</v>
      </c>
      <c r="AC90" s="251"/>
      <c r="AD90" s="252"/>
    </row>
    <row r="91" spans="2:30" x14ac:dyDescent="0.35">
      <c r="B91" s="71">
        <v>2</v>
      </c>
      <c r="C91" s="262" t="s">
        <v>65</v>
      </c>
      <c r="D91" s="263"/>
      <c r="E91" s="115" t="s">
        <v>87</v>
      </c>
      <c r="F91" s="116"/>
      <c r="G91" s="117"/>
      <c r="H91" s="246">
        <v>90.34</v>
      </c>
      <c r="I91" s="116"/>
      <c r="J91" s="116"/>
      <c r="K91" s="116"/>
      <c r="L91" s="117"/>
      <c r="M91" s="116">
        <v>110.38</v>
      </c>
      <c r="N91" s="116"/>
      <c r="O91" s="116"/>
      <c r="P91" s="116"/>
      <c r="Q91" s="117"/>
      <c r="R91" s="116">
        <v>153.30000000000001</v>
      </c>
      <c r="S91" s="116"/>
      <c r="T91" s="116"/>
      <c r="U91" s="116"/>
      <c r="V91" s="117"/>
      <c r="W91" s="116">
        <v>207.83</v>
      </c>
      <c r="X91" s="116"/>
      <c r="Y91" s="116"/>
      <c r="Z91" s="116"/>
      <c r="AA91" s="171"/>
      <c r="AB91" s="253">
        <v>104.46</v>
      </c>
      <c r="AC91" s="254"/>
      <c r="AD91" s="255"/>
    </row>
    <row r="92" spans="2:30" x14ac:dyDescent="0.35">
      <c r="B92" s="71">
        <v>3</v>
      </c>
      <c r="C92" s="245" t="s">
        <v>77</v>
      </c>
      <c r="D92" s="244"/>
      <c r="E92" s="115">
        <v>47.72</v>
      </c>
      <c r="F92" s="116"/>
      <c r="G92" s="117"/>
      <c r="H92" s="246">
        <v>76.56</v>
      </c>
      <c r="I92" s="116"/>
      <c r="J92" s="116"/>
      <c r="K92" s="116"/>
      <c r="L92" s="117"/>
      <c r="M92" s="116">
        <v>112.55</v>
      </c>
      <c r="N92" s="116"/>
      <c r="O92" s="116"/>
      <c r="P92" s="116"/>
      <c r="Q92" s="117"/>
      <c r="R92" s="116" t="s">
        <v>46</v>
      </c>
      <c r="S92" s="116"/>
      <c r="T92" s="116"/>
      <c r="U92" s="116"/>
      <c r="V92" s="117"/>
      <c r="W92" s="116" t="s">
        <v>46</v>
      </c>
      <c r="X92" s="116"/>
      <c r="Y92" s="116"/>
      <c r="Z92" s="116"/>
      <c r="AA92" s="171"/>
      <c r="AB92" s="253">
        <v>78.94</v>
      </c>
      <c r="AC92" s="254"/>
      <c r="AD92" s="255"/>
    </row>
    <row r="93" spans="2:30" x14ac:dyDescent="0.35">
      <c r="B93" s="71">
        <v>4</v>
      </c>
      <c r="C93" s="262" t="s">
        <v>59</v>
      </c>
      <c r="D93" s="263"/>
      <c r="E93" s="115">
        <v>73.11</v>
      </c>
      <c r="F93" s="116"/>
      <c r="G93" s="117"/>
      <c r="H93" s="246">
        <v>89.69</v>
      </c>
      <c r="I93" s="116"/>
      <c r="J93" s="116"/>
      <c r="K93" s="116"/>
      <c r="L93" s="117"/>
      <c r="M93" s="116">
        <v>108.39</v>
      </c>
      <c r="N93" s="116"/>
      <c r="O93" s="116"/>
      <c r="P93" s="116"/>
      <c r="Q93" s="117"/>
      <c r="R93" s="116">
        <v>171.81</v>
      </c>
      <c r="S93" s="116"/>
      <c r="T93" s="116"/>
      <c r="U93" s="116"/>
      <c r="V93" s="117"/>
      <c r="W93" s="116" t="s">
        <v>46</v>
      </c>
      <c r="X93" s="116"/>
      <c r="Y93" s="116"/>
      <c r="Z93" s="116"/>
      <c r="AA93" s="171"/>
      <c r="AB93" s="256">
        <v>110.75</v>
      </c>
      <c r="AC93" s="257"/>
      <c r="AD93" s="258"/>
    </row>
    <row r="94" spans="2:30" x14ac:dyDescent="0.35">
      <c r="B94" s="71">
        <v>5</v>
      </c>
      <c r="C94" s="262" t="s">
        <v>62</v>
      </c>
      <c r="D94" s="263"/>
      <c r="E94" s="115">
        <v>88.89</v>
      </c>
      <c r="F94" s="116"/>
      <c r="G94" s="117"/>
      <c r="H94" s="116">
        <v>146.13999999999999</v>
      </c>
      <c r="I94" s="116"/>
      <c r="J94" s="116"/>
      <c r="K94" s="116"/>
      <c r="L94" s="117"/>
      <c r="M94" s="116">
        <v>246.52</v>
      </c>
      <c r="N94" s="116"/>
      <c r="O94" s="116"/>
      <c r="P94" s="116"/>
      <c r="Q94" s="117"/>
      <c r="R94" s="116">
        <v>328.06</v>
      </c>
      <c r="S94" s="116"/>
      <c r="T94" s="116"/>
      <c r="U94" s="116"/>
      <c r="V94" s="117"/>
      <c r="W94" s="116" t="s">
        <v>46</v>
      </c>
      <c r="X94" s="116"/>
      <c r="Y94" s="116"/>
      <c r="Z94" s="116"/>
      <c r="AA94" s="171"/>
      <c r="AB94" s="256">
        <v>202.4</v>
      </c>
      <c r="AC94" s="257"/>
      <c r="AD94" s="258"/>
    </row>
    <row r="95" spans="2:30" ht="15" thickBot="1" x14ac:dyDescent="0.4">
      <c r="B95" s="72">
        <v>6</v>
      </c>
      <c r="C95" s="264" t="s">
        <v>36</v>
      </c>
      <c r="D95" s="265"/>
      <c r="E95" s="118">
        <v>47.91</v>
      </c>
      <c r="F95" s="119"/>
      <c r="G95" s="120"/>
      <c r="H95" s="240">
        <v>84.22</v>
      </c>
      <c r="I95" s="119"/>
      <c r="J95" s="119"/>
      <c r="K95" s="119"/>
      <c r="L95" s="120"/>
      <c r="M95" s="119">
        <v>106.19</v>
      </c>
      <c r="N95" s="119"/>
      <c r="O95" s="119"/>
      <c r="P95" s="119"/>
      <c r="Q95" s="120"/>
      <c r="R95" s="119">
        <v>108.22</v>
      </c>
      <c r="S95" s="119"/>
      <c r="T95" s="119"/>
      <c r="U95" s="119"/>
      <c r="V95" s="120"/>
      <c r="W95" s="119">
        <v>177.77</v>
      </c>
      <c r="X95" s="119"/>
      <c r="Y95" s="119"/>
      <c r="Z95" s="119"/>
      <c r="AA95" s="172"/>
      <c r="AB95" s="259">
        <v>104.8</v>
      </c>
      <c r="AC95" s="260"/>
      <c r="AD95" s="261"/>
    </row>
    <row r="97" spans="2:27" x14ac:dyDescent="0.35">
      <c r="B97" s="113" t="s">
        <v>89</v>
      </c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</row>
    <row r="98" spans="2:27" ht="15" thickBot="1" x14ac:dyDescent="0.4"/>
    <row r="99" spans="2:27" ht="19" thickBot="1" x14ac:dyDescent="0.5">
      <c r="D99" s="165" t="s">
        <v>93</v>
      </c>
      <c r="E99" s="166"/>
      <c r="F99" s="166"/>
      <c r="G99" s="166"/>
      <c r="H99" s="166"/>
      <c r="I99" s="166"/>
      <c r="J99" s="166"/>
      <c r="K99" s="166"/>
      <c r="L99" s="167"/>
    </row>
    <row r="100" spans="2:27" ht="15" thickBot="1" x14ac:dyDescent="0.4"/>
    <row r="101" spans="2:27" ht="15" thickBot="1" x14ac:dyDescent="0.4">
      <c r="E101" s="146" t="s">
        <v>86</v>
      </c>
      <c r="F101" s="147"/>
      <c r="G101" s="148"/>
      <c r="H101" s="147" t="s">
        <v>81</v>
      </c>
      <c r="I101" s="147"/>
      <c r="J101" s="147"/>
      <c r="K101" s="147"/>
      <c r="L101" s="147"/>
      <c r="M101" s="146" t="s">
        <v>82</v>
      </c>
      <c r="N101" s="147"/>
      <c r="O101" s="147"/>
      <c r="P101" s="147"/>
      <c r="Q101" s="148"/>
      <c r="R101" s="147" t="s">
        <v>83</v>
      </c>
      <c r="S101" s="147"/>
      <c r="T101" s="147"/>
      <c r="U101" s="147"/>
      <c r="V101" s="147"/>
      <c r="W101" s="146" t="s">
        <v>84</v>
      </c>
      <c r="X101" s="147"/>
      <c r="Y101" s="147"/>
      <c r="Z101" s="147"/>
      <c r="AA101" s="148"/>
    </row>
    <row r="102" spans="2:27" x14ac:dyDescent="0.35">
      <c r="B102" s="100">
        <v>1</v>
      </c>
      <c r="C102" s="247" t="s">
        <v>57</v>
      </c>
      <c r="D102" s="248"/>
      <c r="E102" s="135" t="s">
        <v>94</v>
      </c>
      <c r="F102" s="136"/>
      <c r="G102" s="137"/>
      <c r="H102" s="249" t="s">
        <v>95</v>
      </c>
      <c r="I102" s="136"/>
      <c r="J102" s="136"/>
      <c r="K102" s="136"/>
      <c r="L102" s="178"/>
      <c r="M102" s="135" t="s">
        <v>96</v>
      </c>
      <c r="N102" s="136"/>
      <c r="O102" s="136"/>
      <c r="P102" s="136"/>
      <c r="Q102" s="137"/>
      <c r="R102" s="249" t="s">
        <v>94</v>
      </c>
      <c r="S102" s="136"/>
      <c r="T102" s="136"/>
      <c r="U102" s="136"/>
      <c r="V102" s="178"/>
      <c r="W102" s="135" t="s">
        <v>97</v>
      </c>
      <c r="X102" s="136"/>
      <c r="Y102" s="136"/>
      <c r="Z102" s="136"/>
      <c r="AA102" s="137"/>
    </row>
    <row r="103" spans="2:27" x14ac:dyDescent="0.35">
      <c r="B103" s="101">
        <v>2</v>
      </c>
      <c r="C103" s="244" t="s">
        <v>65</v>
      </c>
      <c r="D103" s="245"/>
      <c r="E103" s="115" t="s">
        <v>98</v>
      </c>
      <c r="F103" s="116"/>
      <c r="G103" s="117"/>
      <c r="H103" s="246" t="s">
        <v>94</v>
      </c>
      <c r="I103" s="116"/>
      <c r="J103" s="116"/>
      <c r="K103" s="116"/>
      <c r="L103" s="171"/>
      <c r="M103" s="115" t="s">
        <v>99</v>
      </c>
      <c r="N103" s="116"/>
      <c r="O103" s="116"/>
      <c r="P103" s="116"/>
      <c r="Q103" s="117"/>
      <c r="R103" s="246" t="s">
        <v>98</v>
      </c>
      <c r="S103" s="116"/>
      <c r="T103" s="116"/>
      <c r="U103" s="116"/>
      <c r="V103" s="171"/>
      <c r="W103" s="115" t="s">
        <v>97</v>
      </c>
      <c r="X103" s="116"/>
      <c r="Y103" s="116"/>
      <c r="Z103" s="116"/>
      <c r="AA103" s="117"/>
    </row>
    <row r="104" spans="2:27" x14ac:dyDescent="0.35">
      <c r="B104" s="101">
        <v>3</v>
      </c>
      <c r="C104" s="244" t="s">
        <v>77</v>
      </c>
      <c r="D104" s="245"/>
      <c r="E104" s="115" t="s">
        <v>99</v>
      </c>
      <c r="F104" s="116"/>
      <c r="G104" s="117"/>
      <c r="H104" s="246" t="s">
        <v>95</v>
      </c>
      <c r="I104" s="116"/>
      <c r="J104" s="116"/>
      <c r="K104" s="116"/>
      <c r="L104" s="171"/>
      <c r="M104" s="115" t="s">
        <v>102</v>
      </c>
      <c r="N104" s="116"/>
      <c r="O104" s="116"/>
      <c r="P104" s="116"/>
      <c r="Q104" s="117"/>
      <c r="R104" s="246" t="s">
        <v>46</v>
      </c>
      <c r="S104" s="116"/>
      <c r="T104" s="116"/>
      <c r="U104" s="116"/>
      <c r="V104" s="171"/>
      <c r="W104" s="115" t="s">
        <v>46</v>
      </c>
      <c r="X104" s="116"/>
      <c r="Y104" s="116"/>
      <c r="Z104" s="116"/>
      <c r="AA104" s="117"/>
    </row>
    <row r="105" spans="2:27" x14ac:dyDescent="0.35">
      <c r="B105" s="101">
        <v>4</v>
      </c>
      <c r="C105" s="244" t="s">
        <v>59</v>
      </c>
      <c r="D105" s="245"/>
      <c r="E105" s="115" t="s">
        <v>101</v>
      </c>
      <c r="F105" s="116"/>
      <c r="G105" s="117"/>
      <c r="H105" s="246" t="s">
        <v>98</v>
      </c>
      <c r="I105" s="116"/>
      <c r="J105" s="116"/>
      <c r="K105" s="116"/>
      <c r="L105" s="171"/>
      <c r="M105" s="115" t="s">
        <v>96</v>
      </c>
      <c r="N105" s="116"/>
      <c r="O105" s="116"/>
      <c r="P105" s="116"/>
      <c r="Q105" s="117"/>
      <c r="R105" s="246" t="s">
        <v>98</v>
      </c>
      <c r="S105" s="116"/>
      <c r="T105" s="116"/>
      <c r="U105" s="116"/>
      <c r="V105" s="171"/>
      <c r="W105" s="115" t="s">
        <v>97</v>
      </c>
      <c r="X105" s="116"/>
      <c r="Y105" s="116"/>
      <c r="Z105" s="116"/>
      <c r="AA105" s="117"/>
    </row>
    <row r="106" spans="2:27" x14ac:dyDescent="0.35">
      <c r="B106" s="102">
        <v>5</v>
      </c>
      <c r="C106" s="244" t="s">
        <v>62</v>
      </c>
      <c r="D106" s="245"/>
      <c r="E106" s="115" t="s">
        <v>94</v>
      </c>
      <c r="F106" s="116"/>
      <c r="G106" s="117"/>
      <c r="H106" s="246" t="s">
        <v>100</v>
      </c>
      <c r="I106" s="116"/>
      <c r="J106" s="116"/>
      <c r="K106" s="116"/>
      <c r="L106" s="171"/>
      <c r="M106" s="115" t="s">
        <v>101</v>
      </c>
      <c r="N106" s="116"/>
      <c r="O106" s="116"/>
      <c r="P106" s="116"/>
      <c r="Q106" s="117"/>
      <c r="R106" s="246" t="s">
        <v>95</v>
      </c>
      <c r="S106" s="116"/>
      <c r="T106" s="116"/>
      <c r="U106" s="116"/>
      <c r="V106" s="171"/>
      <c r="W106" s="115" t="s">
        <v>46</v>
      </c>
      <c r="X106" s="116"/>
      <c r="Y106" s="116"/>
      <c r="Z106" s="116"/>
      <c r="AA106" s="117"/>
    </row>
    <row r="107" spans="2:27" ht="15" thickBot="1" x14ac:dyDescent="0.4">
      <c r="B107" s="99">
        <v>6</v>
      </c>
      <c r="C107" s="238" t="s">
        <v>36</v>
      </c>
      <c r="D107" s="239"/>
      <c r="E107" s="118" t="s">
        <v>98</v>
      </c>
      <c r="F107" s="119"/>
      <c r="G107" s="120"/>
      <c r="H107" s="240" t="s">
        <v>94</v>
      </c>
      <c r="I107" s="119"/>
      <c r="J107" s="119"/>
      <c r="K107" s="119"/>
      <c r="L107" s="172"/>
      <c r="M107" s="118" t="s">
        <v>99</v>
      </c>
      <c r="N107" s="119"/>
      <c r="O107" s="119"/>
      <c r="P107" s="119"/>
      <c r="Q107" s="120"/>
      <c r="R107" s="240" t="s">
        <v>103</v>
      </c>
      <c r="S107" s="119"/>
      <c r="T107" s="119"/>
      <c r="U107" s="119"/>
      <c r="V107" s="172"/>
      <c r="W107" s="118" t="s">
        <v>97</v>
      </c>
      <c r="X107" s="119"/>
      <c r="Y107" s="119"/>
      <c r="Z107" s="119"/>
      <c r="AA107" s="120"/>
    </row>
    <row r="108" spans="2:27" ht="15" thickBot="1" x14ac:dyDescent="0.4">
      <c r="B108" s="179" t="s">
        <v>105</v>
      </c>
      <c r="C108" s="180"/>
      <c r="D108" s="181"/>
      <c r="E108" s="241" t="s">
        <v>106</v>
      </c>
      <c r="F108" s="242"/>
      <c r="G108" s="243"/>
      <c r="H108" s="241" t="s">
        <v>107</v>
      </c>
      <c r="I108" s="242"/>
      <c r="J108" s="242"/>
      <c r="K108" s="242"/>
      <c r="L108" s="243"/>
      <c r="M108" s="241" t="s">
        <v>108</v>
      </c>
      <c r="N108" s="242"/>
      <c r="O108" s="242"/>
      <c r="P108" s="242"/>
      <c r="Q108" s="243"/>
      <c r="R108" s="241" t="s">
        <v>109</v>
      </c>
      <c r="S108" s="242"/>
      <c r="T108" s="242"/>
      <c r="U108" s="242"/>
      <c r="V108" s="243"/>
      <c r="W108" s="241" t="s">
        <v>110</v>
      </c>
      <c r="X108" s="242"/>
      <c r="Y108" s="242"/>
      <c r="Z108" s="242"/>
      <c r="AA108" s="243"/>
    </row>
    <row r="110" spans="2:27" x14ac:dyDescent="0.35">
      <c r="B110" s="113" t="s">
        <v>104</v>
      </c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</row>
    <row r="112" spans="2:27" ht="15" thickBot="1" x14ac:dyDescent="0.4"/>
    <row r="113" spans="2:27" ht="19" thickBot="1" x14ac:dyDescent="0.5">
      <c r="B113" s="85"/>
      <c r="D113" s="235" t="s">
        <v>112</v>
      </c>
      <c r="E113" s="236"/>
      <c r="F113" s="236"/>
      <c r="G113" s="236"/>
      <c r="H113" s="236"/>
      <c r="I113" s="236"/>
      <c r="J113" s="236"/>
      <c r="K113" s="236"/>
      <c r="L113" s="236"/>
      <c r="M113" s="236"/>
      <c r="N113" s="236"/>
      <c r="O113" s="236"/>
      <c r="P113" s="236"/>
      <c r="Q113" s="236"/>
      <c r="R113" s="236"/>
      <c r="S113" s="236"/>
      <c r="T113" s="237"/>
    </row>
    <row r="114" spans="2:27" ht="15" thickBot="1" x14ac:dyDescent="0.4"/>
    <row r="115" spans="2:27" s="9" customFormat="1" ht="15" thickBot="1" x14ac:dyDescent="0.4">
      <c r="C115" s="86" t="s">
        <v>113</v>
      </c>
      <c r="D115" s="87" t="s">
        <v>114</v>
      </c>
      <c r="E115" s="103" t="s">
        <v>115</v>
      </c>
      <c r="F115" s="106" t="s">
        <v>116</v>
      </c>
      <c r="G115" s="104" t="s">
        <v>117</v>
      </c>
      <c r="H115" s="105" t="s">
        <v>118</v>
      </c>
      <c r="I115" s="218" t="s">
        <v>119</v>
      </c>
      <c r="J115" s="219"/>
      <c r="K115" s="219"/>
      <c r="L115" s="219"/>
      <c r="M115" s="219"/>
      <c r="N115" s="219"/>
      <c r="O115" s="219"/>
      <c r="P115" s="219"/>
      <c r="Q115" s="220"/>
      <c r="R115" s="218" t="s">
        <v>137</v>
      </c>
      <c r="S115" s="219"/>
      <c r="T115" s="219"/>
      <c r="U115" s="220"/>
    </row>
    <row r="116" spans="2:27" x14ac:dyDescent="0.35">
      <c r="B116" s="216">
        <v>1</v>
      </c>
      <c r="C116" s="228" t="s">
        <v>120</v>
      </c>
      <c r="D116" s="95">
        <v>51.8</v>
      </c>
      <c r="E116" s="95">
        <v>1</v>
      </c>
      <c r="F116" s="92">
        <v>10</v>
      </c>
      <c r="G116" s="89">
        <v>4633.2</v>
      </c>
      <c r="H116" s="89">
        <v>240000</v>
      </c>
      <c r="I116" s="186" t="s">
        <v>121</v>
      </c>
      <c r="J116" s="187"/>
      <c r="K116" s="187"/>
      <c r="L116" s="187"/>
      <c r="M116" s="187"/>
      <c r="N116" s="187"/>
      <c r="O116" s="187"/>
      <c r="P116" s="187"/>
      <c r="Q116" s="187"/>
      <c r="R116" s="186" t="s">
        <v>149</v>
      </c>
      <c r="S116" s="187"/>
      <c r="T116" s="187"/>
      <c r="U116" s="188"/>
    </row>
    <row r="117" spans="2:27" x14ac:dyDescent="0.35">
      <c r="B117" s="217"/>
      <c r="C117" s="229"/>
      <c r="D117" s="93">
        <v>71</v>
      </c>
      <c r="E117" s="93">
        <v>2</v>
      </c>
      <c r="F117" s="93">
        <v>12</v>
      </c>
      <c r="G117" s="90">
        <v>5661.97</v>
      </c>
      <c r="H117" s="90">
        <v>402000</v>
      </c>
      <c r="I117" s="189"/>
      <c r="J117" s="190"/>
      <c r="K117" s="190"/>
      <c r="L117" s="190"/>
      <c r="M117" s="190"/>
      <c r="N117" s="190"/>
      <c r="O117" s="190"/>
      <c r="P117" s="190"/>
      <c r="Q117" s="190"/>
      <c r="R117" s="189"/>
      <c r="S117" s="190"/>
      <c r="T117" s="190"/>
      <c r="U117" s="191"/>
    </row>
    <row r="118" spans="2:27" x14ac:dyDescent="0.35">
      <c r="B118" s="20">
        <v>2</v>
      </c>
      <c r="C118" s="96" t="s">
        <v>122</v>
      </c>
      <c r="D118" s="93">
        <v>75.5</v>
      </c>
      <c r="E118" s="93">
        <v>2</v>
      </c>
      <c r="F118" s="93">
        <v>6</v>
      </c>
      <c r="G118" s="90">
        <v>4147.7299999999996</v>
      </c>
      <c r="H118" s="90">
        <v>314332.34000000003</v>
      </c>
      <c r="I118" s="222" t="s">
        <v>123</v>
      </c>
      <c r="J118" s="223"/>
      <c r="K118" s="223"/>
      <c r="L118" s="223"/>
      <c r="M118" s="223"/>
      <c r="N118" s="223"/>
      <c r="O118" s="223"/>
      <c r="P118" s="223"/>
      <c r="Q118" s="230"/>
      <c r="R118" s="222" t="s">
        <v>138</v>
      </c>
      <c r="S118" s="223"/>
      <c r="T118" s="223"/>
      <c r="U118" s="224"/>
    </row>
    <row r="119" spans="2:27" x14ac:dyDescent="0.35">
      <c r="B119" s="20">
        <v>3</v>
      </c>
      <c r="C119" s="97" t="s">
        <v>124</v>
      </c>
      <c r="D119" s="93">
        <v>126.16</v>
      </c>
      <c r="E119" s="93">
        <v>3</v>
      </c>
      <c r="F119" s="93">
        <v>16</v>
      </c>
      <c r="G119" s="90">
        <v>3736.26</v>
      </c>
      <c r="H119" s="90">
        <v>471366.34</v>
      </c>
      <c r="I119" s="233" t="s">
        <v>125</v>
      </c>
      <c r="J119" s="234"/>
      <c r="K119" s="234"/>
      <c r="L119" s="234"/>
      <c r="M119" s="234"/>
      <c r="N119" s="234"/>
      <c r="O119" s="234"/>
      <c r="P119" s="234"/>
      <c r="Q119" s="234"/>
      <c r="R119" s="222"/>
      <c r="S119" s="223"/>
      <c r="T119" s="223"/>
      <c r="U119" s="224"/>
    </row>
    <row r="120" spans="2:27" x14ac:dyDescent="0.35">
      <c r="B120" s="20">
        <v>4</v>
      </c>
      <c r="C120" s="96" t="s">
        <v>126</v>
      </c>
      <c r="D120" s="93">
        <v>108</v>
      </c>
      <c r="E120" s="93">
        <v>3</v>
      </c>
      <c r="F120" s="93">
        <v>21</v>
      </c>
      <c r="G120" s="90">
        <v>2500</v>
      </c>
      <c r="H120" s="90">
        <v>270000</v>
      </c>
      <c r="I120" s="233" t="s">
        <v>123</v>
      </c>
      <c r="J120" s="234"/>
      <c r="K120" s="234"/>
      <c r="L120" s="234"/>
      <c r="M120" s="234"/>
      <c r="N120" s="234"/>
      <c r="O120" s="234"/>
      <c r="P120" s="234"/>
      <c r="Q120" s="234"/>
      <c r="R120" s="198" t="s">
        <v>150</v>
      </c>
      <c r="S120" s="157"/>
      <c r="T120" s="157"/>
      <c r="U120" s="158"/>
    </row>
    <row r="121" spans="2:27" x14ac:dyDescent="0.35">
      <c r="B121" s="20">
        <v>5</v>
      </c>
      <c r="C121" s="96" t="s">
        <v>127</v>
      </c>
      <c r="D121" s="93">
        <v>113</v>
      </c>
      <c r="E121" s="93">
        <v>3</v>
      </c>
      <c r="F121" s="93">
        <v>7</v>
      </c>
      <c r="G121" s="90">
        <v>4238.9399999999996</v>
      </c>
      <c r="H121" s="90">
        <v>479000</v>
      </c>
      <c r="I121" s="233" t="s">
        <v>123</v>
      </c>
      <c r="J121" s="234"/>
      <c r="K121" s="234"/>
      <c r="L121" s="234"/>
      <c r="M121" s="234"/>
      <c r="N121" s="234"/>
      <c r="O121" s="234"/>
      <c r="P121" s="234"/>
      <c r="Q121" s="234"/>
      <c r="R121" s="198" t="s">
        <v>150</v>
      </c>
      <c r="S121" s="157"/>
      <c r="T121" s="157"/>
      <c r="U121" s="158"/>
    </row>
    <row r="122" spans="2:27" x14ac:dyDescent="0.35">
      <c r="B122" s="20">
        <v>6</v>
      </c>
      <c r="C122" s="96" t="s">
        <v>128</v>
      </c>
      <c r="D122" s="93">
        <v>124.47</v>
      </c>
      <c r="E122" s="93">
        <v>3</v>
      </c>
      <c r="F122" s="93">
        <v>9</v>
      </c>
      <c r="G122" s="90">
        <v>1870.94</v>
      </c>
      <c r="H122" s="90">
        <v>232876.29</v>
      </c>
      <c r="I122" s="233" t="s">
        <v>129</v>
      </c>
      <c r="J122" s="234"/>
      <c r="K122" s="234"/>
      <c r="L122" s="234"/>
      <c r="M122" s="234"/>
      <c r="N122" s="234"/>
      <c r="O122" s="234"/>
      <c r="P122" s="234"/>
      <c r="Q122" s="234"/>
      <c r="R122" s="198" t="s">
        <v>136</v>
      </c>
      <c r="S122" s="157"/>
      <c r="T122" s="157"/>
      <c r="U122" s="158"/>
    </row>
    <row r="123" spans="2:27" ht="15" thickBot="1" x14ac:dyDescent="0.4">
      <c r="B123" s="99">
        <v>7</v>
      </c>
      <c r="C123" s="98" t="s">
        <v>130</v>
      </c>
      <c r="D123" s="94">
        <v>61.58</v>
      </c>
      <c r="E123" s="94" t="s">
        <v>131</v>
      </c>
      <c r="F123" s="94">
        <v>8</v>
      </c>
      <c r="G123" s="91">
        <v>3557.99</v>
      </c>
      <c r="H123" s="91">
        <v>219101</v>
      </c>
      <c r="I123" s="231" t="s">
        <v>132</v>
      </c>
      <c r="J123" s="232"/>
      <c r="K123" s="232"/>
      <c r="L123" s="232"/>
      <c r="M123" s="232"/>
      <c r="N123" s="232"/>
      <c r="O123" s="232"/>
      <c r="P123" s="232"/>
      <c r="Q123" s="232"/>
      <c r="R123" s="225" t="s">
        <v>151</v>
      </c>
      <c r="S123" s="226"/>
      <c r="T123" s="226"/>
      <c r="U123" s="227"/>
    </row>
    <row r="124" spans="2:27" x14ac:dyDescent="0.35">
      <c r="G124" s="107">
        <v>4335.29</v>
      </c>
      <c r="H124" s="221" t="s">
        <v>135</v>
      </c>
      <c r="I124" s="221"/>
      <c r="J124" s="221"/>
      <c r="K124" s="221"/>
      <c r="L124" s="221"/>
      <c r="M124" s="221"/>
      <c r="N124" s="221"/>
      <c r="O124" s="221"/>
      <c r="P124" s="221"/>
      <c r="Q124" s="221"/>
    </row>
    <row r="125" spans="2:27" ht="15" thickBot="1" x14ac:dyDescent="0.4"/>
    <row r="126" spans="2:27" ht="19" thickBot="1" x14ac:dyDescent="0.5">
      <c r="D126" s="165" t="s">
        <v>143</v>
      </c>
      <c r="E126" s="166"/>
      <c r="F126" s="166"/>
      <c r="G126" s="166"/>
      <c r="H126" s="166"/>
      <c r="I126" s="166"/>
      <c r="J126" s="166"/>
      <c r="K126" s="166"/>
      <c r="L126" s="167"/>
    </row>
    <row r="127" spans="2:27" ht="15" thickBot="1" x14ac:dyDescent="0.4"/>
    <row r="128" spans="2:27" ht="15" thickBot="1" x14ac:dyDescent="0.4">
      <c r="E128" s="146" t="s">
        <v>139</v>
      </c>
      <c r="F128" s="147"/>
      <c r="G128" s="148"/>
      <c r="H128" s="147" t="s">
        <v>140</v>
      </c>
      <c r="I128" s="147"/>
      <c r="J128" s="147"/>
      <c r="K128" s="147"/>
      <c r="L128" s="147"/>
      <c r="M128" s="146" t="s">
        <v>141</v>
      </c>
      <c r="N128" s="147"/>
      <c r="O128" s="147"/>
      <c r="P128" s="147"/>
      <c r="Q128" s="148"/>
      <c r="R128" s="146" t="s">
        <v>142</v>
      </c>
      <c r="S128" s="147"/>
      <c r="T128" s="147"/>
      <c r="U128" s="147"/>
      <c r="V128" s="148"/>
      <c r="W128" s="183" t="s">
        <v>144</v>
      </c>
      <c r="X128" s="184"/>
      <c r="Y128" s="184"/>
      <c r="Z128" s="184"/>
      <c r="AA128" s="185"/>
    </row>
    <row r="129" spans="2:30" x14ac:dyDescent="0.35">
      <c r="B129" s="100">
        <v>1</v>
      </c>
      <c r="C129" s="138" t="s">
        <v>57</v>
      </c>
      <c r="D129" s="139"/>
      <c r="E129" s="135" t="s">
        <v>145</v>
      </c>
      <c r="F129" s="136"/>
      <c r="G129" s="137"/>
      <c r="H129" s="135" t="s">
        <v>146</v>
      </c>
      <c r="I129" s="136"/>
      <c r="J129" s="136"/>
      <c r="K129" s="136"/>
      <c r="L129" s="137"/>
      <c r="M129" s="135" t="s">
        <v>148</v>
      </c>
      <c r="N129" s="136"/>
      <c r="O129" s="136"/>
      <c r="P129" s="136"/>
      <c r="Q129" s="137"/>
      <c r="R129" s="213">
        <v>1</v>
      </c>
      <c r="S129" s="136"/>
      <c r="T129" s="136"/>
      <c r="U129" s="136"/>
      <c r="V129" s="137"/>
      <c r="W129" s="115" t="s">
        <v>170</v>
      </c>
      <c r="X129" s="116"/>
      <c r="Y129" s="116"/>
      <c r="Z129" s="116"/>
      <c r="AA129" s="117"/>
    </row>
    <row r="130" spans="2:30" x14ac:dyDescent="0.35">
      <c r="B130" s="101">
        <v>2</v>
      </c>
      <c r="C130" s="140" t="s">
        <v>65</v>
      </c>
      <c r="D130" s="141"/>
      <c r="E130" s="115" t="s">
        <v>145</v>
      </c>
      <c r="F130" s="116"/>
      <c r="G130" s="117"/>
      <c r="H130" s="115" t="s">
        <v>174</v>
      </c>
      <c r="I130" s="116"/>
      <c r="J130" s="116"/>
      <c r="K130" s="116"/>
      <c r="L130" s="117"/>
      <c r="M130" s="115" t="s">
        <v>148</v>
      </c>
      <c r="N130" s="116"/>
      <c r="O130" s="116"/>
      <c r="P130" s="116"/>
      <c r="Q130" s="117"/>
      <c r="R130" s="214">
        <v>0.25</v>
      </c>
      <c r="S130" s="116"/>
      <c r="T130" s="116"/>
      <c r="U130" s="116"/>
      <c r="V130" s="117"/>
      <c r="W130" s="115" t="s">
        <v>173</v>
      </c>
      <c r="X130" s="116"/>
      <c r="Y130" s="116"/>
      <c r="Z130" s="116"/>
      <c r="AA130" s="117"/>
    </row>
    <row r="131" spans="2:30" x14ac:dyDescent="0.35">
      <c r="B131" s="101">
        <v>3</v>
      </c>
      <c r="C131" s="140" t="s">
        <v>77</v>
      </c>
      <c r="D131" s="141"/>
      <c r="E131" s="115" t="s">
        <v>145</v>
      </c>
      <c r="F131" s="116"/>
      <c r="G131" s="117"/>
      <c r="H131" s="115" t="s">
        <v>147</v>
      </c>
      <c r="I131" s="116"/>
      <c r="J131" s="116"/>
      <c r="K131" s="116"/>
      <c r="L131" s="117"/>
      <c r="M131" s="115" t="s">
        <v>148</v>
      </c>
      <c r="N131" s="116"/>
      <c r="O131" s="116"/>
      <c r="P131" s="116"/>
      <c r="Q131" s="117"/>
      <c r="R131" s="214">
        <v>1</v>
      </c>
      <c r="S131" s="116"/>
      <c r="T131" s="116"/>
      <c r="U131" s="116"/>
      <c r="V131" s="117"/>
      <c r="W131" s="115" t="s">
        <v>46</v>
      </c>
      <c r="X131" s="116"/>
      <c r="Y131" s="116"/>
      <c r="Z131" s="116"/>
      <c r="AA131" s="117"/>
    </row>
    <row r="132" spans="2:30" x14ac:dyDescent="0.35">
      <c r="B132" s="101">
        <v>4</v>
      </c>
      <c r="C132" s="140" t="s">
        <v>59</v>
      </c>
      <c r="D132" s="141"/>
      <c r="E132" s="115" t="s">
        <v>145</v>
      </c>
      <c r="F132" s="116"/>
      <c r="G132" s="117"/>
      <c r="H132" s="115" t="s">
        <v>147</v>
      </c>
      <c r="I132" s="116"/>
      <c r="J132" s="116"/>
      <c r="K132" s="116"/>
      <c r="L132" s="117"/>
      <c r="M132" s="115" t="s">
        <v>148</v>
      </c>
      <c r="N132" s="116"/>
      <c r="O132" s="116"/>
      <c r="P132" s="116"/>
      <c r="Q132" s="117"/>
      <c r="R132" s="214">
        <v>1</v>
      </c>
      <c r="S132" s="116"/>
      <c r="T132" s="116"/>
      <c r="U132" s="116"/>
      <c r="V132" s="117"/>
      <c r="W132" s="115" t="s">
        <v>170</v>
      </c>
      <c r="X132" s="116"/>
      <c r="Y132" s="116"/>
      <c r="Z132" s="116"/>
      <c r="AA132" s="117"/>
    </row>
    <row r="133" spans="2:30" x14ac:dyDescent="0.35">
      <c r="B133" s="102">
        <v>5</v>
      </c>
      <c r="C133" s="142" t="s">
        <v>62</v>
      </c>
      <c r="D133" s="143"/>
      <c r="E133" s="149" t="s">
        <v>145</v>
      </c>
      <c r="F133" s="150"/>
      <c r="G133" s="151"/>
      <c r="H133" s="149" t="s">
        <v>172</v>
      </c>
      <c r="I133" s="150"/>
      <c r="J133" s="150"/>
      <c r="K133" s="150"/>
      <c r="L133" s="151"/>
      <c r="M133" s="149" t="s">
        <v>148</v>
      </c>
      <c r="N133" s="150"/>
      <c r="O133" s="150"/>
      <c r="P133" s="150"/>
      <c r="Q133" s="151"/>
      <c r="R133" s="215">
        <v>0.5</v>
      </c>
      <c r="S133" s="150"/>
      <c r="T133" s="150"/>
      <c r="U133" s="150"/>
      <c r="V133" s="151"/>
      <c r="W133" s="149" t="s">
        <v>171</v>
      </c>
      <c r="X133" s="150"/>
      <c r="Y133" s="150"/>
      <c r="Z133" s="150"/>
      <c r="AA133" s="151"/>
    </row>
    <row r="134" spans="2:30" x14ac:dyDescent="0.35">
      <c r="B134" s="101">
        <v>6</v>
      </c>
      <c r="C134" s="140" t="s">
        <v>36</v>
      </c>
      <c r="D134" s="141"/>
      <c r="E134" s="115" t="s">
        <v>145</v>
      </c>
      <c r="F134" s="116"/>
      <c r="G134" s="117"/>
      <c r="H134" s="115" t="s">
        <v>147</v>
      </c>
      <c r="I134" s="116"/>
      <c r="J134" s="116"/>
      <c r="K134" s="116"/>
      <c r="L134" s="117"/>
      <c r="M134" s="115" t="s">
        <v>148</v>
      </c>
      <c r="N134" s="116"/>
      <c r="O134" s="116"/>
      <c r="P134" s="116"/>
      <c r="Q134" s="117"/>
      <c r="R134" s="214">
        <v>0.5</v>
      </c>
      <c r="S134" s="116"/>
      <c r="T134" s="116"/>
      <c r="U134" s="116"/>
      <c r="V134" s="117"/>
      <c r="W134" s="115" t="s">
        <v>179</v>
      </c>
      <c r="X134" s="116"/>
      <c r="Y134" s="116"/>
      <c r="Z134" s="116"/>
      <c r="AA134" s="117"/>
    </row>
    <row r="135" spans="2:30" ht="15" thickBot="1" x14ac:dyDescent="0.4">
      <c r="B135" s="108">
        <v>7</v>
      </c>
      <c r="C135" s="144" t="s">
        <v>167</v>
      </c>
      <c r="D135" s="145"/>
      <c r="E135" s="118" t="s">
        <v>145</v>
      </c>
      <c r="F135" s="119"/>
      <c r="G135" s="120"/>
      <c r="H135" s="118" t="s">
        <v>168</v>
      </c>
      <c r="I135" s="119"/>
      <c r="J135" s="119"/>
      <c r="K135" s="119"/>
      <c r="L135" s="120"/>
      <c r="M135" s="118" t="s">
        <v>148</v>
      </c>
      <c r="N135" s="119"/>
      <c r="O135" s="119"/>
      <c r="P135" s="119"/>
      <c r="Q135" s="120"/>
      <c r="R135" s="182">
        <v>0.5</v>
      </c>
      <c r="S135" s="119"/>
      <c r="T135" s="119"/>
      <c r="U135" s="119"/>
      <c r="V135" s="120"/>
      <c r="W135" s="118" t="s">
        <v>169</v>
      </c>
      <c r="X135" s="119"/>
      <c r="Y135" s="119"/>
      <c r="Z135" s="119"/>
      <c r="AA135" s="120"/>
    </row>
    <row r="137" spans="2:30" ht="15" thickBot="1" x14ac:dyDescent="0.4"/>
    <row r="138" spans="2:30" ht="19" thickBot="1" x14ac:dyDescent="0.5">
      <c r="D138" s="165" t="s">
        <v>176</v>
      </c>
      <c r="E138" s="166"/>
      <c r="F138" s="166"/>
      <c r="G138" s="166"/>
      <c r="H138" s="166"/>
      <c r="I138" s="166"/>
      <c r="J138" s="166"/>
      <c r="K138" s="166"/>
      <c r="L138" s="167"/>
    </row>
    <row r="139" spans="2:30" ht="15" thickBot="1" x14ac:dyDescent="0.4"/>
    <row r="140" spans="2:30" ht="15" thickBot="1" x14ac:dyDescent="0.4">
      <c r="E140" s="146" t="s">
        <v>177</v>
      </c>
      <c r="F140" s="147"/>
      <c r="G140" s="148"/>
      <c r="H140" s="133" t="s">
        <v>178</v>
      </c>
      <c r="I140" s="134"/>
      <c r="J140" s="134"/>
      <c r="K140" s="134"/>
      <c r="L140" s="134"/>
      <c r="M140" s="168" t="s">
        <v>187</v>
      </c>
      <c r="N140" s="169"/>
      <c r="O140" s="169"/>
      <c r="P140" s="170"/>
      <c r="Q140" s="168" t="s">
        <v>182</v>
      </c>
      <c r="R140" s="169"/>
      <c r="S140" s="169"/>
      <c r="T140" s="170"/>
      <c r="U140" s="168" t="s">
        <v>183</v>
      </c>
      <c r="V140" s="169"/>
      <c r="W140" s="170"/>
      <c r="X140" s="168" t="s">
        <v>184</v>
      </c>
      <c r="Y140" s="169"/>
      <c r="Z140" s="170"/>
      <c r="AA140" s="168" t="s">
        <v>185</v>
      </c>
      <c r="AB140" s="169"/>
      <c r="AC140" s="169"/>
      <c r="AD140" s="170"/>
    </row>
    <row r="141" spans="2:30" x14ac:dyDescent="0.35">
      <c r="B141" s="100">
        <v>1</v>
      </c>
      <c r="C141" s="138" t="s">
        <v>57</v>
      </c>
      <c r="D141" s="139"/>
      <c r="E141" s="135" t="s">
        <v>189</v>
      </c>
      <c r="F141" s="136"/>
      <c r="G141" s="137"/>
      <c r="H141" s="135" t="s">
        <v>181</v>
      </c>
      <c r="I141" s="136"/>
      <c r="J141" s="136"/>
      <c r="K141" s="136"/>
      <c r="L141" s="178"/>
      <c r="M141" s="173" t="s">
        <v>190</v>
      </c>
      <c r="N141" s="174"/>
      <c r="O141" s="174"/>
      <c r="P141" s="174"/>
      <c r="Q141" s="174" t="s">
        <v>190</v>
      </c>
      <c r="R141" s="174"/>
      <c r="S141" s="174"/>
      <c r="T141" s="174"/>
      <c r="U141" s="174" t="s">
        <v>190</v>
      </c>
      <c r="V141" s="174"/>
      <c r="W141" s="174"/>
      <c r="X141" s="152" t="s">
        <v>188</v>
      </c>
      <c r="Y141" s="152"/>
      <c r="Z141" s="152"/>
      <c r="AA141" s="152" t="s">
        <v>188</v>
      </c>
      <c r="AB141" s="152"/>
      <c r="AC141" s="152"/>
      <c r="AD141" s="153"/>
    </row>
    <row r="142" spans="2:30" x14ac:dyDescent="0.35">
      <c r="B142" s="101">
        <v>2</v>
      </c>
      <c r="C142" s="140" t="s">
        <v>65</v>
      </c>
      <c r="D142" s="141"/>
      <c r="E142" s="115" t="s">
        <v>192</v>
      </c>
      <c r="F142" s="116"/>
      <c r="G142" s="117"/>
      <c r="H142" s="115" t="s">
        <v>181</v>
      </c>
      <c r="I142" s="116"/>
      <c r="J142" s="116"/>
      <c r="K142" s="116"/>
      <c r="L142" s="171"/>
      <c r="M142" s="160" t="s">
        <v>188</v>
      </c>
      <c r="N142" s="161"/>
      <c r="O142" s="161"/>
      <c r="P142" s="161"/>
      <c r="Q142" s="161" t="s">
        <v>188</v>
      </c>
      <c r="R142" s="161"/>
      <c r="S142" s="161"/>
      <c r="T142" s="161"/>
      <c r="U142" s="154" t="s">
        <v>190</v>
      </c>
      <c r="V142" s="154"/>
      <c r="W142" s="154"/>
      <c r="X142" s="154" t="s">
        <v>190</v>
      </c>
      <c r="Y142" s="154"/>
      <c r="Z142" s="154"/>
      <c r="AA142" s="154" t="s">
        <v>190</v>
      </c>
      <c r="AB142" s="155"/>
      <c r="AC142" s="155"/>
      <c r="AD142" s="156"/>
    </row>
    <row r="143" spans="2:30" x14ac:dyDescent="0.35">
      <c r="B143" s="101">
        <v>3</v>
      </c>
      <c r="C143" s="140" t="s">
        <v>77</v>
      </c>
      <c r="D143" s="141"/>
      <c r="E143" s="115" t="s">
        <v>191</v>
      </c>
      <c r="F143" s="116"/>
      <c r="G143" s="117"/>
      <c r="H143" s="115" t="s">
        <v>181</v>
      </c>
      <c r="I143" s="116"/>
      <c r="J143" s="116"/>
      <c r="K143" s="116"/>
      <c r="L143" s="171"/>
      <c r="M143" s="160" t="s">
        <v>188</v>
      </c>
      <c r="N143" s="161"/>
      <c r="O143" s="161"/>
      <c r="P143" s="161"/>
      <c r="Q143" s="176" t="s">
        <v>190</v>
      </c>
      <c r="R143" s="154"/>
      <c r="S143" s="154"/>
      <c r="T143" s="154"/>
      <c r="U143" s="154" t="s">
        <v>190</v>
      </c>
      <c r="V143" s="154"/>
      <c r="W143" s="154"/>
      <c r="X143" s="157" t="s">
        <v>46</v>
      </c>
      <c r="Y143" s="157"/>
      <c r="Z143" s="157"/>
      <c r="AA143" s="157" t="s">
        <v>46</v>
      </c>
      <c r="AB143" s="157"/>
      <c r="AC143" s="157"/>
      <c r="AD143" s="158"/>
    </row>
    <row r="144" spans="2:30" x14ac:dyDescent="0.35">
      <c r="B144" s="101">
        <v>4</v>
      </c>
      <c r="C144" s="140" t="s">
        <v>59</v>
      </c>
      <c r="D144" s="141"/>
      <c r="E144" s="115" t="s">
        <v>193</v>
      </c>
      <c r="F144" s="116"/>
      <c r="G144" s="117"/>
      <c r="H144" s="115" t="s">
        <v>181</v>
      </c>
      <c r="I144" s="116"/>
      <c r="J144" s="116"/>
      <c r="K144" s="116"/>
      <c r="L144" s="171"/>
      <c r="M144" s="160" t="s">
        <v>188</v>
      </c>
      <c r="N144" s="161"/>
      <c r="O144" s="161"/>
      <c r="P144" s="161"/>
      <c r="Q144" s="161" t="s">
        <v>188</v>
      </c>
      <c r="R144" s="161"/>
      <c r="S144" s="161"/>
      <c r="T144" s="161"/>
      <c r="U144" s="161" t="s">
        <v>188</v>
      </c>
      <c r="V144" s="161"/>
      <c r="W144" s="161"/>
      <c r="X144" s="154" t="s">
        <v>190</v>
      </c>
      <c r="Y144" s="154"/>
      <c r="Z144" s="154"/>
      <c r="AA144" s="154" t="s">
        <v>190</v>
      </c>
      <c r="AB144" s="154"/>
      <c r="AC144" s="154"/>
      <c r="AD144" s="159"/>
    </row>
    <row r="145" spans="2:30" x14ac:dyDescent="0.35">
      <c r="B145" s="102">
        <v>5</v>
      </c>
      <c r="C145" s="142" t="s">
        <v>62</v>
      </c>
      <c r="D145" s="143"/>
      <c r="E145" s="149" t="s">
        <v>195</v>
      </c>
      <c r="F145" s="150"/>
      <c r="G145" s="151"/>
      <c r="H145" s="115" t="s">
        <v>181</v>
      </c>
      <c r="I145" s="116"/>
      <c r="J145" s="116"/>
      <c r="K145" s="116"/>
      <c r="L145" s="171"/>
      <c r="M145" s="160" t="s">
        <v>188</v>
      </c>
      <c r="N145" s="161"/>
      <c r="O145" s="161"/>
      <c r="P145" s="161"/>
      <c r="Q145" s="177" t="s">
        <v>188</v>
      </c>
      <c r="R145" s="161"/>
      <c r="S145" s="161"/>
      <c r="T145" s="161"/>
      <c r="U145" s="161" t="s">
        <v>194</v>
      </c>
      <c r="V145" s="161"/>
      <c r="W145" s="161"/>
      <c r="X145" s="161" t="s">
        <v>188</v>
      </c>
      <c r="Y145" s="161"/>
      <c r="Z145" s="161"/>
      <c r="AA145" s="160" t="s">
        <v>188</v>
      </c>
      <c r="AB145" s="161"/>
      <c r="AC145" s="161"/>
      <c r="AD145" s="161"/>
    </row>
    <row r="146" spans="2:30" x14ac:dyDescent="0.35">
      <c r="B146" s="101">
        <v>6</v>
      </c>
      <c r="C146" s="140" t="s">
        <v>36</v>
      </c>
      <c r="D146" s="141"/>
      <c r="E146" s="115" t="s">
        <v>180</v>
      </c>
      <c r="F146" s="116"/>
      <c r="G146" s="117"/>
      <c r="H146" s="115" t="s">
        <v>181</v>
      </c>
      <c r="I146" s="116"/>
      <c r="J146" s="116"/>
      <c r="K146" s="116"/>
      <c r="L146" s="171"/>
      <c r="M146" s="160" t="s">
        <v>188</v>
      </c>
      <c r="N146" s="161"/>
      <c r="O146" s="161"/>
      <c r="P146" s="161"/>
      <c r="Q146" s="154" t="s">
        <v>190</v>
      </c>
      <c r="R146" s="154"/>
      <c r="S146" s="154"/>
      <c r="T146" s="154"/>
      <c r="U146" s="161" t="s">
        <v>188</v>
      </c>
      <c r="V146" s="161"/>
      <c r="W146" s="161"/>
      <c r="X146" s="161" t="s">
        <v>188</v>
      </c>
      <c r="Y146" s="161"/>
      <c r="Z146" s="161"/>
      <c r="AA146" s="154" t="s">
        <v>190</v>
      </c>
      <c r="AB146" s="154"/>
      <c r="AC146" s="154"/>
      <c r="AD146" s="159"/>
    </row>
    <row r="147" spans="2:30" ht="15" thickBot="1" x14ac:dyDescent="0.4">
      <c r="B147" s="108">
        <v>7</v>
      </c>
      <c r="C147" s="144" t="s">
        <v>167</v>
      </c>
      <c r="D147" s="145"/>
      <c r="E147" s="118" t="s">
        <v>186</v>
      </c>
      <c r="F147" s="119"/>
      <c r="G147" s="120"/>
      <c r="H147" s="118" t="s">
        <v>181</v>
      </c>
      <c r="I147" s="119"/>
      <c r="J147" s="119"/>
      <c r="K147" s="119"/>
      <c r="L147" s="172"/>
      <c r="M147" s="175" t="s">
        <v>190</v>
      </c>
      <c r="N147" s="162"/>
      <c r="O147" s="162"/>
      <c r="P147" s="162"/>
      <c r="Q147" s="162" t="s">
        <v>190</v>
      </c>
      <c r="R147" s="162"/>
      <c r="S147" s="162"/>
      <c r="T147" s="162"/>
      <c r="U147" s="162" t="s">
        <v>190</v>
      </c>
      <c r="V147" s="162"/>
      <c r="W147" s="162"/>
      <c r="X147" s="162" t="s">
        <v>190</v>
      </c>
      <c r="Y147" s="162"/>
      <c r="Z147" s="162"/>
      <c r="AA147" s="162" t="s">
        <v>190</v>
      </c>
      <c r="AB147" s="162"/>
      <c r="AC147" s="162"/>
      <c r="AD147" s="163"/>
    </row>
    <row r="149" spans="2:30" x14ac:dyDescent="0.35">
      <c r="E149" s="164" t="s">
        <v>196</v>
      </c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</row>
    <row r="150" spans="2:30" ht="15" thickBot="1" x14ac:dyDescent="0.4"/>
    <row r="151" spans="2:30" ht="19" thickBot="1" x14ac:dyDescent="0.5">
      <c r="D151" s="165" t="s">
        <v>197</v>
      </c>
      <c r="E151" s="166"/>
      <c r="F151" s="166"/>
      <c r="G151" s="166"/>
      <c r="H151" s="166"/>
      <c r="I151" s="166"/>
      <c r="J151" s="166"/>
      <c r="K151" s="166"/>
      <c r="L151" s="167"/>
    </row>
    <row r="152" spans="2:30" ht="15" thickBot="1" x14ac:dyDescent="0.4"/>
    <row r="153" spans="2:30" ht="16" thickBot="1" x14ac:dyDescent="0.4">
      <c r="E153" s="146" t="s">
        <v>198</v>
      </c>
      <c r="F153" s="147"/>
      <c r="G153" s="148"/>
      <c r="H153" s="133" t="s">
        <v>199</v>
      </c>
      <c r="I153" s="134"/>
      <c r="J153" s="134"/>
      <c r="K153" s="134"/>
      <c r="L153" s="134"/>
      <c r="M153" s="121" t="s">
        <v>200</v>
      </c>
      <c r="N153" s="122"/>
      <c r="O153" s="122"/>
      <c r="P153" s="122"/>
      <c r="Q153" s="123"/>
    </row>
    <row r="154" spans="2:30" ht="15.5" x14ac:dyDescent="0.35">
      <c r="B154" s="100">
        <v>1</v>
      </c>
      <c r="C154" s="138" t="s">
        <v>57</v>
      </c>
      <c r="D154" s="139"/>
      <c r="E154" s="135" t="s">
        <v>189</v>
      </c>
      <c r="F154" s="136"/>
      <c r="G154" s="137"/>
      <c r="H154" s="135">
        <v>420</v>
      </c>
      <c r="I154" s="136"/>
      <c r="J154" s="136"/>
      <c r="K154" s="136"/>
      <c r="L154" s="137"/>
      <c r="M154" s="124">
        <f>H154/62</f>
        <v>6.774193548387097</v>
      </c>
      <c r="N154" s="125"/>
      <c r="O154" s="125"/>
      <c r="P154" s="125"/>
      <c r="Q154" s="126"/>
    </row>
    <row r="155" spans="2:30" ht="15.5" x14ac:dyDescent="0.35">
      <c r="B155" s="101">
        <v>2</v>
      </c>
      <c r="C155" s="140" t="s">
        <v>65</v>
      </c>
      <c r="D155" s="141"/>
      <c r="E155" s="115" t="s">
        <v>192</v>
      </c>
      <c r="F155" s="116"/>
      <c r="G155" s="117"/>
      <c r="H155" s="115">
        <v>369</v>
      </c>
      <c r="I155" s="116"/>
      <c r="J155" s="116"/>
      <c r="K155" s="116"/>
      <c r="L155" s="117"/>
      <c r="M155" s="127">
        <f>H155/59</f>
        <v>6.2542372881355934</v>
      </c>
      <c r="N155" s="128"/>
      <c r="O155" s="128"/>
      <c r="P155" s="128"/>
      <c r="Q155" s="129"/>
    </row>
    <row r="156" spans="2:30" ht="15.5" x14ac:dyDescent="0.35">
      <c r="B156" s="101">
        <v>3</v>
      </c>
      <c r="C156" s="140" t="s">
        <v>77</v>
      </c>
      <c r="D156" s="141"/>
      <c r="E156" s="115" t="s">
        <v>191</v>
      </c>
      <c r="F156" s="116"/>
      <c r="G156" s="117"/>
      <c r="H156" s="115">
        <v>66</v>
      </c>
      <c r="I156" s="116"/>
      <c r="J156" s="116"/>
      <c r="K156" s="116"/>
      <c r="L156" s="117"/>
      <c r="M156" s="127">
        <f>H156/49</f>
        <v>1.346938775510204</v>
      </c>
      <c r="N156" s="128"/>
      <c r="O156" s="128"/>
      <c r="P156" s="128"/>
      <c r="Q156" s="129"/>
    </row>
    <row r="157" spans="2:30" ht="15.5" x14ac:dyDescent="0.35">
      <c r="B157" s="101">
        <v>4</v>
      </c>
      <c r="C157" s="140" t="s">
        <v>59</v>
      </c>
      <c r="D157" s="141"/>
      <c r="E157" s="115" t="s">
        <v>193</v>
      </c>
      <c r="F157" s="116"/>
      <c r="G157" s="117"/>
      <c r="H157" s="115">
        <v>320</v>
      </c>
      <c r="I157" s="116"/>
      <c r="J157" s="116"/>
      <c r="K157" s="116"/>
      <c r="L157" s="117"/>
      <c r="M157" s="127">
        <f>H157/95</f>
        <v>3.3684210526315788</v>
      </c>
      <c r="N157" s="128"/>
      <c r="O157" s="128"/>
      <c r="P157" s="128"/>
      <c r="Q157" s="129"/>
    </row>
    <row r="158" spans="2:30" ht="15.5" x14ac:dyDescent="0.35">
      <c r="B158" s="102">
        <v>5</v>
      </c>
      <c r="C158" s="142" t="s">
        <v>62</v>
      </c>
      <c r="D158" s="143"/>
      <c r="E158" s="149" t="s">
        <v>195</v>
      </c>
      <c r="F158" s="150"/>
      <c r="G158" s="151"/>
      <c r="H158" s="115">
        <v>170</v>
      </c>
      <c r="I158" s="116"/>
      <c r="J158" s="116"/>
      <c r="K158" s="116"/>
      <c r="L158" s="117"/>
      <c r="M158" s="127">
        <f>H158/40</f>
        <v>4.25</v>
      </c>
      <c r="N158" s="128"/>
      <c r="O158" s="128"/>
      <c r="P158" s="128"/>
      <c r="Q158" s="129"/>
    </row>
    <row r="159" spans="2:30" ht="16" thickBot="1" x14ac:dyDescent="0.4">
      <c r="B159" s="108">
        <v>6</v>
      </c>
      <c r="C159" s="144" t="s">
        <v>36</v>
      </c>
      <c r="D159" s="145"/>
      <c r="E159" s="118" t="s">
        <v>180</v>
      </c>
      <c r="F159" s="119"/>
      <c r="G159" s="120"/>
      <c r="H159" s="118">
        <v>65</v>
      </c>
      <c r="I159" s="119"/>
      <c r="J159" s="119"/>
      <c r="K159" s="119"/>
      <c r="L159" s="120"/>
      <c r="M159" s="130">
        <f>H159/28</f>
        <v>2.3214285714285716</v>
      </c>
      <c r="N159" s="131"/>
      <c r="O159" s="131"/>
      <c r="P159" s="131"/>
      <c r="Q159" s="132"/>
    </row>
    <row r="161" spans="2:17" x14ac:dyDescent="0.35">
      <c r="B161" s="111" t="s">
        <v>201</v>
      </c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</row>
    <row r="162" spans="2:17" x14ac:dyDescent="0.35">
      <c r="B162" s="113" t="s">
        <v>202</v>
      </c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</row>
  </sheetData>
  <mergeCells count="398">
    <mergeCell ref="C69:D69"/>
    <mergeCell ref="C70:D70"/>
    <mergeCell ref="C71:D71"/>
    <mergeCell ref="C72:D72"/>
    <mergeCell ref="C73:D73"/>
    <mergeCell ref="C84:D84"/>
    <mergeCell ref="E84:G84"/>
    <mergeCell ref="C82:D82"/>
    <mergeCell ref="E82:G82"/>
    <mergeCell ref="C83:D83"/>
    <mergeCell ref="E83:G83"/>
    <mergeCell ref="C80:D80"/>
    <mergeCell ref="E80:G80"/>
    <mergeCell ref="C81:D81"/>
    <mergeCell ref="E81:G81"/>
    <mergeCell ref="W62:X62"/>
    <mergeCell ref="W56:X56"/>
    <mergeCell ref="G56:H56"/>
    <mergeCell ref="D65:L65"/>
    <mergeCell ref="C68:D68"/>
    <mergeCell ref="E67:G67"/>
    <mergeCell ref="H67:L67"/>
    <mergeCell ref="E68:G68"/>
    <mergeCell ref="H68:L68"/>
    <mergeCell ref="W57:X57"/>
    <mergeCell ref="W58:X58"/>
    <mergeCell ref="W59:X59"/>
    <mergeCell ref="W60:X60"/>
    <mergeCell ref="W61:X61"/>
    <mergeCell ref="S62:T62"/>
    <mergeCell ref="S56:T56"/>
    <mergeCell ref="U56:V56"/>
    <mergeCell ref="U57:V57"/>
    <mergeCell ref="U58:V58"/>
    <mergeCell ref="U59:V59"/>
    <mergeCell ref="U60:V60"/>
    <mergeCell ref="U61:V61"/>
    <mergeCell ref="U62:V62"/>
    <mergeCell ref="S57:T57"/>
    <mergeCell ref="S58:T58"/>
    <mergeCell ref="S59:T59"/>
    <mergeCell ref="S60:T60"/>
    <mergeCell ref="S61:T61"/>
    <mergeCell ref="O62:P62"/>
    <mergeCell ref="O56:P56"/>
    <mergeCell ref="Q56:R56"/>
    <mergeCell ref="Q57:R57"/>
    <mergeCell ref="Q58:R58"/>
    <mergeCell ref="Q59:R59"/>
    <mergeCell ref="Q60:R60"/>
    <mergeCell ref="Q61:R61"/>
    <mergeCell ref="Q62:R62"/>
    <mergeCell ref="O57:P57"/>
    <mergeCell ref="O58:P58"/>
    <mergeCell ref="O59:P59"/>
    <mergeCell ref="O60:P60"/>
    <mergeCell ref="O61:P61"/>
    <mergeCell ref="M58:N58"/>
    <mergeCell ref="M59:N59"/>
    <mergeCell ref="M60:N60"/>
    <mergeCell ref="M61:N61"/>
    <mergeCell ref="M62:N62"/>
    <mergeCell ref="K56:L56"/>
    <mergeCell ref="M57:N57"/>
    <mergeCell ref="K57:L57"/>
    <mergeCell ref="K58:L58"/>
    <mergeCell ref="K59:L59"/>
    <mergeCell ref="M56:N56"/>
    <mergeCell ref="I62:J62"/>
    <mergeCell ref="C56:D56"/>
    <mergeCell ref="C57:D57"/>
    <mergeCell ref="C58:D58"/>
    <mergeCell ref="C59:D59"/>
    <mergeCell ref="C60:D60"/>
    <mergeCell ref="K60:L60"/>
    <mergeCell ref="K61:L61"/>
    <mergeCell ref="K62:L62"/>
    <mergeCell ref="N46:U46"/>
    <mergeCell ref="N50:U50"/>
    <mergeCell ref="D2:L2"/>
    <mergeCell ref="D54:L54"/>
    <mergeCell ref="B11:E11"/>
    <mergeCell ref="B26:E28"/>
    <mergeCell ref="M67:Q67"/>
    <mergeCell ref="M68:Q68"/>
    <mergeCell ref="C5:D5"/>
    <mergeCell ref="G6:M6"/>
    <mergeCell ref="C61:D61"/>
    <mergeCell ref="C62:D62"/>
    <mergeCell ref="I56:J56"/>
    <mergeCell ref="G57:H57"/>
    <mergeCell ref="G58:H58"/>
    <mergeCell ref="G59:H59"/>
    <mergeCell ref="G61:H61"/>
    <mergeCell ref="G60:H60"/>
    <mergeCell ref="G62:H62"/>
    <mergeCell ref="I57:J57"/>
    <mergeCell ref="I58:J58"/>
    <mergeCell ref="I59:J59"/>
    <mergeCell ref="I60:J60"/>
    <mergeCell ref="I61:J61"/>
    <mergeCell ref="M69:Q69"/>
    <mergeCell ref="M70:Q70"/>
    <mergeCell ref="M71:Q71"/>
    <mergeCell ref="M72:Q72"/>
    <mergeCell ref="M73:Q73"/>
    <mergeCell ref="D87:L87"/>
    <mergeCell ref="E89:G89"/>
    <mergeCell ref="H89:L89"/>
    <mergeCell ref="M89:Q89"/>
    <mergeCell ref="M74:Q74"/>
    <mergeCell ref="D76:L76"/>
    <mergeCell ref="E78:G78"/>
    <mergeCell ref="C79:D79"/>
    <mergeCell ref="E79:G79"/>
    <mergeCell ref="H69:L69"/>
    <mergeCell ref="H70:L70"/>
    <mergeCell ref="H71:L71"/>
    <mergeCell ref="H72:L72"/>
    <mergeCell ref="H73:L73"/>
    <mergeCell ref="E69:G69"/>
    <mergeCell ref="E70:G70"/>
    <mergeCell ref="E71:G71"/>
    <mergeCell ref="E72:G72"/>
    <mergeCell ref="E73:G73"/>
    <mergeCell ref="C90:D90"/>
    <mergeCell ref="E90:G90"/>
    <mergeCell ref="H90:L90"/>
    <mergeCell ref="M90:Q90"/>
    <mergeCell ref="C91:D91"/>
    <mergeCell ref="E91:G91"/>
    <mergeCell ref="H91:L91"/>
    <mergeCell ref="M91:Q91"/>
    <mergeCell ref="C92:D92"/>
    <mergeCell ref="E92:G92"/>
    <mergeCell ref="H92:L92"/>
    <mergeCell ref="M92:Q92"/>
    <mergeCell ref="E93:G93"/>
    <mergeCell ref="H93:L93"/>
    <mergeCell ref="M93:Q93"/>
    <mergeCell ref="C94:D94"/>
    <mergeCell ref="E94:G94"/>
    <mergeCell ref="H94:L94"/>
    <mergeCell ref="M94:Q94"/>
    <mergeCell ref="C95:D95"/>
    <mergeCell ref="E95:G95"/>
    <mergeCell ref="H95:L95"/>
    <mergeCell ref="M95:Q95"/>
    <mergeCell ref="AB89:AD89"/>
    <mergeCell ref="AB90:AD90"/>
    <mergeCell ref="AB91:AD91"/>
    <mergeCell ref="AB92:AD92"/>
    <mergeCell ref="AB93:AD93"/>
    <mergeCell ref="AB94:AD94"/>
    <mergeCell ref="AB95:AD95"/>
    <mergeCell ref="B97:X97"/>
    <mergeCell ref="D99:L99"/>
    <mergeCell ref="R89:V89"/>
    <mergeCell ref="R90:V90"/>
    <mergeCell ref="R91:V91"/>
    <mergeCell ref="R92:V92"/>
    <mergeCell ref="R93:V93"/>
    <mergeCell ref="R94:V94"/>
    <mergeCell ref="R95:V95"/>
    <mergeCell ref="W89:AA89"/>
    <mergeCell ref="W90:AA90"/>
    <mergeCell ref="W91:AA91"/>
    <mergeCell ref="W92:AA92"/>
    <mergeCell ref="W93:AA93"/>
    <mergeCell ref="W94:AA94"/>
    <mergeCell ref="W95:AA95"/>
    <mergeCell ref="C93:D93"/>
    <mergeCell ref="E101:G101"/>
    <mergeCell ref="H101:L101"/>
    <mergeCell ref="M101:Q101"/>
    <mergeCell ref="R101:V101"/>
    <mergeCell ref="W101:AA101"/>
    <mergeCell ref="C102:D102"/>
    <mergeCell ref="E102:G102"/>
    <mergeCell ref="H102:L102"/>
    <mergeCell ref="M102:Q102"/>
    <mergeCell ref="R102:V102"/>
    <mergeCell ref="W102:AA102"/>
    <mergeCell ref="C103:D103"/>
    <mergeCell ref="E103:G103"/>
    <mergeCell ref="H103:L103"/>
    <mergeCell ref="M103:Q103"/>
    <mergeCell ref="R103:V103"/>
    <mergeCell ref="W103:AA103"/>
    <mergeCell ref="C104:D104"/>
    <mergeCell ref="E104:G104"/>
    <mergeCell ref="H104:L104"/>
    <mergeCell ref="M104:Q104"/>
    <mergeCell ref="R104:V104"/>
    <mergeCell ref="W104:AA104"/>
    <mergeCell ref="C105:D105"/>
    <mergeCell ref="E105:G105"/>
    <mergeCell ref="H105:L105"/>
    <mergeCell ref="M105:Q105"/>
    <mergeCell ref="R105:V105"/>
    <mergeCell ref="W105:AA105"/>
    <mergeCell ref="C106:D106"/>
    <mergeCell ref="E106:G106"/>
    <mergeCell ref="H106:L106"/>
    <mergeCell ref="M106:Q106"/>
    <mergeCell ref="R106:V106"/>
    <mergeCell ref="W106:AA106"/>
    <mergeCell ref="E107:G107"/>
    <mergeCell ref="H107:L107"/>
    <mergeCell ref="M107:Q107"/>
    <mergeCell ref="R107:V107"/>
    <mergeCell ref="W107:AA107"/>
    <mergeCell ref="B110:X110"/>
    <mergeCell ref="B108:D108"/>
    <mergeCell ref="E108:G108"/>
    <mergeCell ref="H108:L108"/>
    <mergeCell ref="M108:Q108"/>
    <mergeCell ref="R108:V108"/>
    <mergeCell ref="W108:AA108"/>
    <mergeCell ref="B116:B117"/>
    <mergeCell ref="E128:G128"/>
    <mergeCell ref="H128:L128"/>
    <mergeCell ref="M128:Q128"/>
    <mergeCell ref="C129:D129"/>
    <mergeCell ref="E129:G129"/>
    <mergeCell ref="H129:L129"/>
    <mergeCell ref="M129:Q129"/>
    <mergeCell ref="C130:D130"/>
    <mergeCell ref="E130:G130"/>
    <mergeCell ref="H130:L130"/>
    <mergeCell ref="M130:Q130"/>
    <mergeCell ref="D126:L126"/>
    <mergeCell ref="H124:Q124"/>
    <mergeCell ref="C116:C117"/>
    <mergeCell ref="I118:Q118"/>
    <mergeCell ref="I123:Q123"/>
    <mergeCell ref="I122:Q122"/>
    <mergeCell ref="I121:Q121"/>
    <mergeCell ref="I120:Q120"/>
    <mergeCell ref="I119:Q119"/>
    <mergeCell ref="I116:Q117"/>
    <mergeCell ref="V75:AD75"/>
    <mergeCell ref="C134:D134"/>
    <mergeCell ref="E134:G134"/>
    <mergeCell ref="H134:L134"/>
    <mergeCell ref="M134:Q134"/>
    <mergeCell ref="R128:V128"/>
    <mergeCell ref="R129:V129"/>
    <mergeCell ref="R130:V130"/>
    <mergeCell ref="R131:V131"/>
    <mergeCell ref="R132:V132"/>
    <mergeCell ref="R133:V133"/>
    <mergeCell ref="R134:V134"/>
    <mergeCell ref="C131:D131"/>
    <mergeCell ref="E131:G131"/>
    <mergeCell ref="H131:L131"/>
    <mergeCell ref="M131:Q131"/>
    <mergeCell ref="C132:D132"/>
    <mergeCell ref="E132:G132"/>
    <mergeCell ref="H132:L132"/>
    <mergeCell ref="M132:Q132"/>
    <mergeCell ref="C133:D133"/>
    <mergeCell ref="E133:G133"/>
    <mergeCell ref="H133:L133"/>
    <mergeCell ref="M133:Q133"/>
    <mergeCell ref="R67:U67"/>
    <mergeCell ref="R68:U68"/>
    <mergeCell ref="R69:U69"/>
    <mergeCell ref="R70:U70"/>
    <mergeCell ref="R71:U71"/>
    <mergeCell ref="R72:U72"/>
    <mergeCell ref="R73:U73"/>
    <mergeCell ref="V68:Y68"/>
    <mergeCell ref="V69:Y69"/>
    <mergeCell ref="V70:Y70"/>
    <mergeCell ref="V71:Y71"/>
    <mergeCell ref="V72:Y72"/>
    <mergeCell ref="V73:Y73"/>
    <mergeCell ref="V67:Y67"/>
    <mergeCell ref="V77:AD77"/>
    <mergeCell ref="C135:D135"/>
    <mergeCell ref="E135:G135"/>
    <mergeCell ref="H135:L135"/>
    <mergeCell ref="M135:Q135"/>
    <mergeCell ref="R135:V135"/>
    <mergeCell ref="W135:AA135"/>
    <mergeCell ref="W128:AA128"/>
    <mergeCell ref="W129:AA129"/>
    <mergeCell ref="W130:AA130"/>
    <mergeCell ref="W131:AA131"/>
    <mergeCell ref="W132:AA132"/>
    <mergeCell ref="W133:AA133"/>
    <mergeCell ref="W134:AA134"/>
    <mergeCell ref="R116:U117"/>
    <mergeCell ref="I115:Q115"/>
    <mergeCell ref="R120:U120"/>
    <mergeCell ref="R121:U121"/>
    <mergeCell ref="R118:U119"/>
    <mergeCell ref="R122:U122"/>
    <mergeCell ref="R115:U115"/>
    <mergeCell ref="R123:U123"/>
    <mergeCell ref="D113:T113"/>
    <mergeCell ref="C107:D107"/>
    <mergeCell ref="D138:L138"/>
    <mergeCell ref="E140:G140"/>
    <mergeCell ref="H140:L140"/>
    <mergeCell ref="C141:D141"/>
    <mergeCell ref="E141:G141"/>
    <mergeCell ref="H141:L141"/>
    <mergeCell ref="C142:D142"/>
    <mergeCell ref="E142:G142"/>
    <mergeCell ref="H142:L142"/>
    <mergeCell ref="Q144:T144"/>
    <mergeCell ref="Q145:T145"/>
    <mergeCell ref="Q146:T146"/>
    <mergeCell ref="Q147:T147"/>
    <mergeCell ref="U141:W141"/>
    <mergeCell ref="C143:D143"/>
    <mergeCell ref="E143:G143"/>
    <mergeCell ref="H143:L143"/>
    <mergeCell ref="C144:D144"/>
    <mergeCell ref="E144:G144"/>
    <mergeCell ref="H144:L144"/>
    <mergeCell ref="C145:D145"/>
    <mergeCell ref="E145:G145"/>
    <mergeCell ref="H145:L145"/>
    <mergeCell ref="X145:Z145"/>
    <mergeCell ref="X146:Z146"/>
    <mergeCell ref="X147:Z147"/>
    <mergeCell ref="X140:Z140"/>
    <mergeCell ref="AA140:AD140"/>
    <mergeCell ref="C146:D146"/>
    <mergeCell ref="E146:G146"/>
    <mergeCell ref="H146:L146"/>
    <mergeCell ref="C147:D147"/>
    <mergeCell ref="E147:G147"/>
    <mergeCell ref="H147:L147"/>
    <mergeCell ref="M140:P140"/>
    <mergeCell ref="Q140:T140"/>
    <mergeCell ref="U140:W140"/>
    <mergeCell ref="M141:P141"/>
    <mergeCell ref="M142:P142"/>
    <mergeCell ref="M143:P143"/>
    <mergeCell ref="M144:P144"/>
    <mergeCell ref="M145:P145"/>
    <mergeCell ref="M146:P146"/>
    <mergeCell ref="M147:P147"/>
    <mergeCell ref="Q141:T141"/>
    <mergeCell ref="Q142:T142"/>
    <mergeCell ref="Q143:T143"/>
    <mergeCell ref="C157:D157"/>
    <mergeCell ref="C158:D158"/>
    <mergeCell ref="C159:D159"/>
    <mergeCell ref="E153:G153"/>
    <mergeCell ref="E158:G158"/>
    <mergeCell ref="AA141:AD141"/>
    <mergeCell ref="AA142:AD142"/>
    <mergeCell ref="AA143:AD143"/>
    <mergeCell ref="AA144:AD144"/>
    <mergeCell ref="AA145:AD145"/>
    <mergeCell ref="AA146:AD146"/>
    <mergeCell ref="AA147:AD147"/>
    <mergeCell ref="E149:T149"/>
    <mergeCell ref="D151:L151"/>
    <mergeCell ref="U142:W142"/>
    <mergeCell ref="U143:W143"/>
    <mergeCell ref="U144:W144"/>
    <mergeCell ref="U145:W145"/>
    <mergeCell ref="U146:W146"/>
    <mergeCell ref="U147:W147"/>
    <mergeCell ref="X141:Z141"/>
    <mergeCell ref="X142:Z142"/>
    <mergeCell ref="X143:Z143"/>
    <mergeCell ref="X144:Z144"/>
    <mergeCell ref="B161:Q161"/>
    <mergeCell ref="B162:Q162"/>
    <mergeCell ref="H158:L158"/>
    <mergeCell ref="E159:G159"/>
    <mergeCell ref="H159:L159"/>
    <mergeCell ref="M153:Q153"/>
    <mergeCell ref="M154:Q154"/>
    <mergeCell ref="M155:Q155"/>
    <mergeCell ref="M156:Q156"/>
    <mergeCell ref="M157:Q157"/>
    <mergeCell ref="M158:Q158"/>
    <mergeCell ref="M159:Q159"/>
    <mergeCell ref="H153:L153"/>
    <mergeCell ref="E154:G154"/>
    <mergeCell ref="H154:L154"/>
    <mergeCell ref="E155:G155"/>
    <mergeCell ref="H155:L155"/>
    <mergeCell ref="E156:G156"/>
    <mergeCell ref="H156:L156"/>
    <mergeCell ref="E157:G157"/>
    <mergeCell ref="H157:L157"/>
    <mergeCell ref="C154:D154"/>
    <mergeCell ref="C155:D155"/>
    <mergeCell ref="C156:D156"/>
  </mergeCells>
  <pageMargins left="0.7" right="0.7" top="0.75" bottom="0.75" header="0.3" footer="0.3"/>
  <pageSetup paperSize="9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4B0E827F734374189B73956461E32E4" ma:contentTypeVersion="2" ma:contentTypeDescription="Створення нового документа." ma:contentTypeScope="" ma:versionID="1bb86e92162c78a412d28f3113751710">
  <xsd:schema xmlns:xsd="http://www.w3.org/2001/XMLSchema" xmlns:xs="http://www.w3.org/2001/XMLSchema" xmlns:p="http://schemas.microsoft.com/office/2006/metadata/properties" xmlns:ns3="7ba3d323-d9cc-497d-b470-0270e9e42920" targetNamespace="http://schemas.microsoft.com/office/2006/metadata/properties" ma:root="true" ma:fieldsID="9359c1427b7afcbdd490a106dc64862e" ns3:_="">
    <xsd:import namespace="7ba3d323-d9cc-497d-b470-0270e9e4292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d323-d9cc-497d-b470-0270e9e429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4F0C61-8654-4C22-AE06-37C047DD870A}">
  <ds:schemaRefs>
    <ds:schemaRef ds:uri="http://purl.org/dc/terms/"/>
    <ds:schemaRef ds:uri="http://purl.org/dc/dcmitype/"/>
    <ds:schemaRef ds:uri="7ba3d323-d9cc-497d-b470-0270e9e42920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D9F258B-61F2-475C-9855-9FD383826C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549B52-6A05-4F8F-BF06-C7D3E9063D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a3d323-d9cc-497d-b470-0270e9e429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smirnov</dc:creator>
  <cp:lastModifiedBy>Laptopchik</cp:lastModifiedBy>
  <dcterms:created xsi:type="dcterms:W3CDTF">2021-11-05T08:59:42Z</dcterms:created>
  <dcterms:modified xsi:type="dcterms:W3CDTF">2025-02-06T09:48:47Z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0x01010034B0E827F734374189B73956461E32E4</vt:lpwstr>
  </property>
</Properties>
</file>