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2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4" i="1" l="1"/>
  <c r="N6" i="1"/>
  <c r="L4" i="1"/>
  <c r="L5" i="1"/>
  <c r="M5" i="1" s="1"/>
  <c r="K5" i="1"/>
  <c r="K6" i="1"/>
  <c r="K7" i="1"/>
  <c r="M6" i="1"/>
  <c r="M7" i="1"/>
  <c r="O5" i="1"/>
  <c r="O6" i="1"/>
  <c r="O7" i="1"/>
  <c r="N7" i="1"/>
  <c r="N5" i="1"/>
  <c r="L6" i="1"/>
  <c r="L7" i="1"/>
  <c r="J6" i="1"/>
  <c r="J7" i="1"/>
  <c r="J5" i="1"/>
  <c r="G4" i="1"/>
  <c r="H4" i="1" s="1"/>
  <c r="G5" i="1"/>
  <c r="J4" i="1" s="1"/>
  <c r="G6" i="1"/>
  <c r="G7" i="1"/>
  <c r="F4" i="1"/>
  <c r="F5" i="1"/>
  <c r="F6" i="1"/>
  <c r="F7" i="1"/>
  <c r="H5" i="1" l="1"/>
  <c r="H6" i="1"/>
  <c r="H7" i="1"/>
  <c r="I7" i="1" l="1"/>
  <c r="O4" i="1" l="1"/>
  <c r="K4" i="1"/>
  <c r="M4" i="1"/>
  <c r="I6" i="1"/>
  <c r="I5" i="1"/>
  <c r="I4" i="1"/>
</calcChain>
</file>

<file path=xl/sharedStrings.xml><?xml version="1.0" encoding="utf-8"?>
<sst xmlns="http://schemas.openxmlformats.org/spreadsheetml/2006/main" count="40" uniqueCount="27">
  <si>
    <t>Нидерланды</t>
  </si>
  <si>
    <t>Германия</t>
  </si>
  <si>
    <t>Австрия</t>
  </si>
  <si>
    <t>Словакия</t>
  </si>
  <si>
    <t>Тариф на вход</t>
  </si>
  <si>
    <t>Тариф на выход</t>
  </si>
  <si>
    <t xml:space="preserve">Единица измерения </t>
  </si>
  <si>
    <t>KWH</t>
  </si>
  <si>
    <t>Страна</t>
  </si>
  <si>
    <t>Тариф</t>
  </si>
  <si>
    <t>Нидерланды-Украина</t>
  </si>
  <si>
    <t>Германия-Украина</t>
  </si>
  <si>
    <t>Австрия-Украина</t>
  </si>
  <si>
    <t>Тариф на месяц по единицам измерения</t>
  </si>
  <si>
    <t>Транспортировка газа по курсу евро 26,41 грн.</t>
  </si>
  <si>
    <t>Месяц (грн.)</t>
  </si>
  <si>
    <t>Год (грн.)</t>
  </si>
  <si>
    <t>Транспортировка по странам за 1000 куб. м.</t>
  </si>
  <si>
    <t>Месяц (евро)</t>
  </si>
  <si>
    <t>Год (евро)</t>
  </si>
  <si>
    <t>Ссылки на тарифы</t>
  </si>
  <si>
    <t>https://www.gasunietransportservices.nl/uploads/fckconnector/491cf17d-03de-52ed-bf84-9020c018666f/3129899326/Appendix%201%20List%20of%20entry%20and%20exit%20%20points%20and%20reserve%20prices%20release%201%2001-01-2020.xlsx?lang=en</t>
  </si>
  <si>
    <t>https://www.eustream.sk/files/docs/eng/Pricelist_2019.pdf</t>
  </si>
  <si>
    <t>https://www.ris.bka.gv.at/GeltendeFassung.wxe?Abfrage=Bundesnormen&amp;Gesetzesnummer=20007992</t>
  </si>
  <si>
    <t>https://oge.net/_Resources/Persistent/9/a/0/1/9a013d6fa1cbf1d7e82ca37d13fe495451562982/20191105_Standardisierter_Abschnitt_allg_2020_ENG.pdf</t>
  </si>
  <si>
    <t>MWH=1000KWH</t>
  </si>
  <si>
    <t>Перевод  KWH  в 1000 куб.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</si>
</sst>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F5" sqref="F5"/>
    </sheetView>
  </sheetViews>
  <sheetFormatPr defaultRowHeight="15" x14ac:dyDescent="0.25"/>
  <cols>
    <col min="1" max="1" width="15" customWidth="1"/>
    <col min="2" max="2" width="18.42578125" customWidth="1"/>
    <col min="3" max="3" width="18.28515625" customWidth="1"/>
    <col min="4" max="5" width="14.85546875" customWidth="1"/>
    <col min="6" max="6" width="10" customWidth="1"/>
    <col min="7" max="7" width="10.7109375" customWidth="1"/>
    <col min="8" max="8" width="13.140625" customWidth="1"/>
    <col min="9" max="9" width="10.7109375" customWidth="1"/>
    <col min="10" max="10" width="13.140625" customWidth="1"/>
    <col min="12" max="12" width="11.7109375" customWidth="1"/>
    <col min="14" max="14" width="11" customWidth="1"/>
  </cols>
  <sheetData>
    <row r="1" spans="1:15" x14ac:dyDescent="0.25">
      <c r="A1" s="6" t="s">
        <v>8</v>
      </c>
      <c r="B1" s="7" t="s">
        <v>9</v>
      </c>
      <c r="C1" s="7"/>
      <c r="D1" s="1"/>
      <c r="E1" s="1"/>
      <c r="F1" s="6" t="s">
        <v>13</v>
      </c>
      <c r="G1" s="6"/>
      <c r="H1" s="6" t="s">
        <v>17</v>
      </c>
      <c r="I1" s="6"/>
      <c r="J1" s="7" t="s">
        <v>14</v>
      </c>
      <c r="K1" s="7"/>
      <c r="L1" s="7"/>
      <c r="M1" s="7"/>
      <c r="N1" s="7"/>
      <c r="O1" s="7"/>
    </row>
    <row r="2" spans="1:15" x14ac:dyDescent="0.25">
      <c r="A2" s="6"/>
      <c r="B2" s="6" t="s">
        <v>4</v>
      </c>
      <c r="C2" s="6" t="s">
        <v>5</v>
      </c>
      <c r="D2" s="6" t="s">
        <v>6</v>
      </c>
      <c r="E2" s="6" t="s">
        <v>26</v>
      </c>
      <c r="F2" s="6"/>
      <c r="G2" s="6"/>
      <c r="H2" s="6"/>
      <c r="I2" s="6"/>
      <c r="J2" s="6" t="s">
        <v>10</v>
      </c>
      <c r="K2" s="6"/>
      <c r="L2" s="6" t="s">
        <v>11</v>
      </c>
      <c r="M2" s="6"/>
      <c r="N2" s="6" t="s">
        <v>12</v>
      </c>
      <c r="O2" s="6"/>
    </row>
    <row r="3" spans="1:15" ht="30" x14ac:dyDescent="0.25">
      <c r="A3" s="6"/>
      <c r="B3" s="6"/>
      <c r="C3" s="6"/>
      <c r="D3" s="6"/>
      <c r="E3" s="6"/>
      <c r="F3" s="2" t="s">
        <v>4</v>
      </c>
      <c r="G3" s="2" t="s">
        <v>5</v>
      </c>
      <c r="H3" s="1" t="s">
        <v>18</v>
      </c>
      <c r="I3" s="1" t="s">
        <v>19</v>
      </c>
      <c r="J3" s="1" t="s">
        <v>15</v>
      </c>
      <c r="K3" s="1" t="s">
        <v>16</v>
      </c>
      <c r="L3" s="1" t="s">
        <v>15</v>
      </c>
      <c r="M3" s="1" t="s">
        <v>16</v>
      </c>
      <c r="N3" s="1" t="s">
        <v>15</v>
      </c>
      <c r="O3" s="1" t="s">
        <v>16</v>
      </c>
    </row>
    <row r="4" spans="1:15" x14ac:dyDescent="0.25">
      <c r="A4" s="1" t="s">
        <v>0</v>
      </c>
      <c r="B4" s="3">
        <v>0</v>
      </c>
      <c r="C4" s="3">
        <v>2.2679999999999998</v>
      </c>
      <c r="D4" s="1" t="s">
        <v>7</v>
      </c>
      <c r="E4" s="4">
        <v>10278</v>
      </c>
      <c r="F4" s="4">
        <f>B4*E4</f>
        <v>0</v>
      </c>
      <c r="G4" s="4">
        <f>C4*E4</f>
        <v>23310.503999999997</v>
      </c>
      <c r="H4" s="4">
        <f>(G4+F4)/E4</f>
        <v>2.2679999999999998</v>
      </c>
      <c r="I4" s="4">
        <f>H4*12</f>
        <v>27.215999999999998</v>
      </c>
      <c r="J4" s="4">
        <f>(G4/E4+F5/E5+G5/E5+F6/E6+G6/E6+F7/E7+G7/E7)*26.41</f>
        <v>1080.11618</v>
      </c>
      <c r="K4" s="3">
        <f>J4*12</f>
        <v>12961.39416</v>
      </c>
      <c r="L4" s="3">
        <f t="shared" ref="L4:N7" si="0">H4*26.41</f>
        <v>59.897879999999994</v>
      </c>
      <c r="M4" s="1">
        <f>L4*12</f>
        <v>718.77455999999995</v>
      </c>
      <c r="N4" s="3">
        <f>H4*26.41</f>
        <v>59.897879999999994</v>
      </c>
      <c r="O4" s="1">
        <f>N4*12</f>
        <v>718.77455999999995</v>
      </c>
    </row>
    <row r="5" spans="1:15" x14ac:dyDescent="0.25">
      <c r="A5" s="1" t="s">
        <v>1</v>
      </c>
      <c r="B5" s="3">
        <v>4.07</v>
      </c>
      <c r="C5" s="3">
        <v>4.07</v>
      </c>
      <c r="D5" s="1" t="s">
        <v>7</v>
      </c>
      <c r="E5" s="4">
        <v>10278</v>
      </c>
      <c r="F5" s="4">
        <f t="shared" ref="F5:F6" si="1">B5*E5</f>
        <v>41831.460000000006</v>
      </c>
      <c r="G5" s="4">
        <f t="shared" ref="G5:G6" si="2">C5*E5</f>
        <v>41831.460000000006</v>
      </c>
      <c r="H5" s="4">
        <f t="shared" ref="H5:H7" si="3">(G5+F5)/E5</f>
        <v>8.14</v>
      </c>
      <c r="I5" s="4">
        <f t="shared" ref="I5:I7" si="4">H5*12</f>
        <v>97.68</v>
      </c>
      <c r="J5" s="3">
        <f>H5*26.41</f>
        <v>214.97740000000002</v>
      </c>
      <c r="K5" s="3">
        <f t="shared" ref="K5:K7" si="5">J5*12</f>
        <v>2579.7288000000003</v>
      </c>
      <c r="L5" s="1">
        <f>(G5/E5+F6/E6+G6/E6+F7/E7+G7/E7)*26.41</f>
        <v>912.72960000000012</v>
      </c>
      <c r="M5" s="1">
        <f t="shared" ref="M5:M7" si="6">L5*12</f>
        <v>10952.755200000001</v>
      </c>
      <c r="N5" s="3">
        <f>H5*26.41</f>
        <v>214.97740000000002</v>
      </c>
      <c r="O5" s="1">
        <f t="shared" ref="O5:O7" si="7">N5*12</f>
        <v>2579.7288000000003</v>
      </c>
    </row>
    <row r="6" spans="1:15" x14ac:dyDescent="0.25">
      <c r="A6" s="1" t="s">
        <v>2</v>
      </c>
      <c r="B6" s="3">
        <v>1.3</v>
      </c>
      <c r="C6" s="4">
        <v>1.1200000000000001</v>
      </c>
      <c r="D6" s="1" t="s">
        <v>7</v>
      </c>
      <c r="E6" s="4">
        <v>10278</v>
      </c>
      <c r="F6" s="4">
        <f t="shared" si="1"/>
        <v>13361.4</v>
      </c>
      <c r="G6" s="4">
        <f t="shared" si="2"/>
        <v>11511.36</v>
      </c>
      <c r="H6" s="4">
        <f t="shared" si="3"/>
        <v>2.4200000000000004</v>
      </c>
      <c r="I6" s="4">
        <f t="shared" si="4"/>
        <v>29.040000000000006</v>
      </c>
      <c r="J6" s="3">
        <f t="shared" ref="J6:J7" si="8">H6*26.41</f>
        <v>63.912200000000013</v>
      </c>
      <c r="K6" s="3">
        <f t="shared" si="5"/>
        <v>766.94640000000015</v>
      </c>
      <c r="L6" s="3">
        <f t="shared" si="0"/>
        <v>63.912200000000013</v>
      </c>
      <c r="M6" s="1">
        <f t="shared" si="6"/>
        <v>766.94640000000015</v>
      </c>
      <c r="N6" s="3">
        <f>(G6/E6+F7/E7+G7/E7)*26.41</f>
        <v>770.90789999999993</v>
      </c>
      <c r="O6" s="1">
        <f t="shared" si="7"/>
        <v>9250.8947999999982</v>
      </c>
    </row>
    <row r="7" spans="1:15" x14ac:dyDescent="0.25">
      <c r="A7" s="1" t="s">
        <v>3</v>
      </c>
      <c r="B7" s="3">
        <v>106.25</v>
      </c>
      <c r="C7" s="3">
        <v>230.59</v>
      </c>
      <c r="D7" s="1" t="s">
        <v>25</v>
      </c>
      <c r="E7" s="4">
        <v>10570</v>
      </c>
      <c r="F7" s="4">
        <f>(B7/12*E7)</f>
        <v>93588.541666666657</v>
      </c>
      <c r="G7" s="4">
        <f>C7/12*E7</f>
        <v>203111.35833333334</v>
      </c>
      <c r="H7" s="4">
        <f t="shared" si="3"/>
        <v>28.070000000000004</v>
      </c>
      <c r="I7" s="4">
        <f t="shared" si="4"/>
        <v>336.84000000000003</v>
      </c>
      <c r="J7" s="3">
        <f t="shared" si="8"/>
        <v>741.32870000000014</v>
      </c>
      <c r="K7" s="3">
        <f t="shared" si="5"/>
        <v>8895.9444000000021</v>
      </c>
      <c r="L7" s="3">
        <f t="shared" si="0"/>
        <v>741.32870000000014</v>
      </c>
      <c r="M7" s="1">
        <f t="shared" si="6"/>
        <v>8895.9444000000021</v>
      </c>
      <c r="N7" s="3">
        <f t="shared" ref="N6:N7" si="9">H7*26.41</f>
        <v>741.32870000000014</v>
      </c>
      <c r="O7" s="1">
        <f t="shared" si="7"/>
        <v>8895.9444000000021</v>
      </c>
    </row>
    <row r="9" spans="1:15" x14ac:dyDescent="0.25">
      <c r="A9" s="5" t="s">
        <v>8</v>
      </c>
      <c r="B9" s="8" t="s">
        <v>20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5">
      <c r="A10" s="5" t="s">
        <v>0</v>
      </c>
      <c r="B10" s="11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x14ac:dyDescent="0.25">
      <c r="A11" s="5" t="s">
        <v>1</v>
      </c>
      <c r="B11" s="11" t="s">
        <v>24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x14ac:dyDescent="0.25">
      <c r="A12" s="5" t="s">
        <v>2</v>
      </c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x14ac:dyDescent="0.25">
      <c r="A13" s="5" t="s">
        <v>3</v>
      </c>
      <c r="B13" s="11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</sheetData>
  <mergeCells count="17">
    <mergeCell ref="B9:O9"/>
    <mergeCell ref="B10:O10"/>
    <mergeCell ref="B11:O11"/>
    <mergeCell ref="B12:O12"/>
    <mergeCell ref="B13:O13"/>
    <mergeCell ref="L2:M2"/>
    <mergeCell ref="N2:O2"/>
    <mergeCell ref="J1:O1"/>
    <mergeCell ref="F1:G2"/>
    <mergeCell ref="H1:I2"/>
    <mergeCell ref="J2:K2"/>
    <mergeCell ref="B2:B3"/>
    <mergeCell ref="C2:C3"/>
    <mergeCell ref="D2:D3"/>
    <mergeCell ref="E2:E3"/>
    <mergeCell ref="A1:A3"/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2020-02-24T19:59:39Z</dcterms:created>
  <dcterms:modified xsi:type="dcterms:W3CDTF">2020-02-25T18:11:02Z</dcterms:modified>
</cp:coreProperties>
</file>