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hnoPlus\Downloads\Telegram Desktop\"/>
    </mc:Choice>
  </mc:AlternateContent>
  <xr:revisionPtr revIDLastSave="0" documentId="8_{AE0ECF5D-78C9-44C1-BF21-4C7C0E93C8F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Инвойс" sheetId="1" r:id="rId1"/>
    <sheet name="Проформа №1" sheetId="2" state="hidden" r:id="rId2"/>
    <sheet name="Проформа №2" sheetId="3" state="hidden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H57" i="1" l="1"/>
  <c r="H58" i="1"/>
  <c r="H59" i="1"/>
  <c r="H60" i="1"/>
  <c r="H61" i="1"/>
  <c r="H62" i="1"/>
  <c r="H63" i="1"/>
  <c r="H64" i="1"/>
  <c r="H5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35" i="1"/>
  <c r="J63" i="1"/>
  <c r="J62" i="1"/>
  <c r="J61" i="1"/>
  <c r="J56" i="1"/>
  <c r="J57" i="1"/>
  <c r="J58" i="1"/>
  <c r="J59" i="1"/>
  <c r="J60" i="1"/>
  <c r="J64" i="1"/>
  <c r="J54" i="1" l="1"/>
  <c r="J55" i="1"/>
  <c r="J53" i="1"/>
  <c r="J52" i="1"/>
  <c r="J51" i="1"/>
  <c r="J50" i="1"/>
  <c r="J49" i="1"/>
  <c r="J48" i="1"/>
  <c r="J47" i="1"/>
  <c r="J41" i="1"/>
  <c r="J36" i="1"/>
  <c r="J37" i="1"/>
  <c r="J38" i="1"/>
  <c r="J39" i="1"/>
  <c r="J40" i="1"/>
  <c r="H65" i="1" l="1"/>
  <c r="J42" i="1" l="1"/>
  <c r="J43" i="1"/>
  <c r="J44" i="1"/>
  <c r="J45" i="1"/>
  <c r="J46" i="1"/>
  <c r="J35" i="1"/>
  <c r="E65" i="1" l="1"/>
  <c r="G65" i="1"/>
  <c r="J65" i="1" l="1"/>
  <c r="I38" i="4" l="1"/>
  <c r="H38" i="4"/>
  <c r="G38" i="4"/>
  <c r="F38" i="4"/>
  <c r="D38" i="4"/>
  <c r="I37" i="2" l="1"/>
  <c r="I33" i="2"/>
  <c r="H38" i="3"/>
  <c r="F38" i="3"/>
  <c r="G38" i="3"/>
  <c r="I37" i="3"/>
  <c r="I36" i="3"/>
  <c r="I35" i="3"/>
  <c r="H38" i="2"/>
  <c r="F38" i="2"/>
  <c r="G38" i="2"/>
  <c r="I34" i="2"/>
  <c r="I38" i="2" l="1"/>
  <c r="I38" i="3"/>
</calcChain>
</file>

<file path=xl/sharedStrings.xml><?xml version="1.0" encoding="utf-8"?>
<sst xmlns="http://schemas.openxmlformats.org/spreadsheetml/2006/main" count="273" uniqueCount="214">
  <si>
    <t>Банк - кореспондент:</t>
  </si>
  <si>
    <t>Банк - получателя</t>
  </si>
  <si>
    <t>Получатель Платежа:</t>
  </si>
  <si>
    <t>ООО " Экопан - Украина"</t>
  </si>
  <si>
    <t>Поставщик:</t>
  </si>
  <si>
    <t>ООО"Экопан - Украина"</t>
  </si>
  <si>
    <t>ОКПО 36378763, ИИН 363787610300</t>
  </si>
  <si>
    <t>Номер свидетельства 100227567</t>
  </si>
  <si>
    <t>Адрес:</t>
  </si>
  <si>
    <t>Покупатель:</t>
  </si>
  <si>
    <t>Основание:</t>
  </si>
  <si>
    <t>Способ отправки :                                автотранспорт</t>
  </si>
  <si>
    <t>Пункт отправления:</t>
  </si>
  <si>
    <t>Условия поставки:</t>
  </si>
  <si>
    <t>Код УКТ ЗЕД 8479 89 97 90</t>
  </si>
  <si>
    <t>№п/п</t>
  </si>
  <si>
    <t>Наименование</t>
  </si>
  <si>
    <t>Вес,</t>
  </si>
  <si>
    <t>Вес</t>
  </si>
  <si>
    <t>Цена</t>
  </si>
  <si>
    <t>Сумма</t>
  </si>
  <si>
    <t>нетто,</t>
  </si>
  <si>
    <t>брутто</t>
  </si>
  <si>
    <t>кг</t>
  </si>
  <si>
    <t>кг.</t>
  </si>
  <si>
    <t>Всего</t>
  </si>
  <si>
    <t xml:space="preserve">Страна происхождения: </t>
  </si>
  <si>
    <t>УКРАИНА</t>
  </si>
  <si>
    <t>Генеральный Директор</t>
  </si>
  <si>
    <t>Лымарь В.В.</t>
  </si>
  <si>
    <t>Стационарный клеенаносящий узел</t>
  </si>
  <si>
    <t xml:space="preserve">Украина,  08600, Киевская обл.,г. Васильков, ул. Коминтерна, 71-А </t>
  </si>
  <si>
    <t>а)</t>
  </si>
  <si>
    <t>б)</t>
  </si>
  <si>
    <t>в)</t>
  </si>
  <si>
    <t>Кол-во мест</t>
  </si>
  <si>
    <t>Место №</t>
  </si>
  <si>
    <t>№</t>
  </si>
  <si>
    <t>Банк-кореспондент DEUTSCHE BANK AG,Frankfurt am Main,Germany</t>
  </si>
  <si>
    <t>SWIFT CODE : DEUTDEFF</t>
  </si>
  <si>
    <t>PRIVATBANK, DNIPROPETROVSK,UKRAINE</t>
  </si>
  <si>
    <t>SWIFT CODE: PRANUA2X, PECHERSK BRANCH</t>
  </si>
  <si>
    <t xml:space="preserve">ПЕЧЕРСКИЙ ФИЛИАЛ «ПРИВАТБАНКА», г. Киев , МФО 300711 </t>
  </si>
  <si>
    <t>CORRESPONDEN</t>
  </si>
  <si>
    <t xml:space="preserve">ACCOUNT  </t>
  </si>
  <si>
    <t>ООО «Техноцентр»</t>
  </si>
  <si>
    <t>Договор№ 1805/12 от 21.05.2012 года</t>
  </si>
  <si>
    <t xml:space="preserve">  EXW ,08600, Киевская обл.,г.Васильков, ул.Коминтерна,71-А ( Инкотермс 2010)</t>
  </si>
  <si>
    <t>Проформа счет №0506/01 к счету № 0506 от 05 июня  2012 года</t>
  </si>
  <si>
    <t>EUR</t>
  </si>
  <si>
    <t>Секции пресса  12шт</t>
  </si>
  <si>
    <t>Составные части рельсового пути, продольные балки пресса</t>
  </si>
  <si>
    <t>Шпалы под рельсовый путь</t>
  </si>
  <si>
    <t>Система синхронизации пресса</t>
  </si>
  <si>
    <r>
      <t>Групповая упаковка ( ящик)-</t>
    </r>
    <r>
      <rPr>
        <sz val="11"/>
        <color indexed="8"/>
        <rFont val="Calibri"/>
        <family val="2"/>
        <charset val="204"/>
      </rPr>
      <t>цилиндр пневматический-27 шт,состовляющие узла перемещения подвижного стола(цепи, узел привода,звездочки,узел поддержки цепи), крепежные элементы, электрокомпоненты линии, пневматические фитинги, пневмошланги, пульт управления прессом, сантехнические фитинги, расходные материалы(краска для устранения потертостей, царапин по месту монтажа)</t>
    </r>
  </si>
  <si>
    <t>Прижимная плита пресса,подвижный стол для сборки сэндвич-панелей</t>
  </si>
  <si>
    <t>Всего к оплате :  Тридцать восемь тысяч двадцать пять евро 00 евроцентов, НДС 0%.</t>
  </si>
  <si>
    <t>Проформа счет № 0506/02  к счету № 0506 от 05 июня 2012 года</t>
  </si>
  <si>
    <t>Секции пресса,7шт</t>
  </si>
  <si>
    <t>Групповая упаковка(ящик) цилиндры пневматические 50шт.</t>
  </si>
  <si>
    <t>Листы фанеры (покрытие подвижного стола и подвижной прижимной плиты пресса)</t>
  </si>
  <si>
    <t>ВСЕГО</t>
  </si>
  <si>
    <t>Всего к оплате :  Тридцать шесть тысяч девятсот семьдесят пять евро 00 евроцентов, НДС 0%.</t>
  </si>
  <si>
    <t>Продольные балки пресса</t>
  </si>
  <si>
    <t>Количество грузовых мест - 7; Вес брутто/нетто 10063/9434/кг.</t>
  </si>
  <si>
    <t>Вид упаковки:  7 мест  в стрейч - пленка, 1 ящика,1 метал.опорная рама</t>
  </si>
  <si>
    <t>Количество грузовых мест - 4; Вес брутто/нетто 3058/3026кг.</t>
  </si>
  <si>
    <t>Вид упаковки: 3 мест стрейч - пленка, 1 место ящик</t>
  </si>
  <si>
    <t xml:space="preserve"> Республика Беларусь, г.Слуцк,1-й Стародорожский переулок  д.50 ,                                            </t>
  </si>
  <si>
    <t>Пункт назначения:  Республика Беларусь, г.Слуцк,1-й Стародорожский переулок  д.50 .</t>
  </si>
  <si>
    <t xml:space="preserve"> Республика Беларусь, г.Слуцк,1-й Стародорожский переулок  д.50 ,                                             </t>
  </si>
  <si>
    <t xml:space="preserve">Пункт назначения:  Республика Беларусь, г.Слуцк,1-й Стародорожский переулок  д.50 </t>
  </si>
  <si>
    <t>г)</t>
  </si>
  <si>
    <t>Тележка в сборе</t>
  </si>
  <si>
    <t>Стрела с подвижной кареткой</t>
  </si>
  <si>
    <t>Кабелеукладчик</t>
  </si>
  <si>
    <t>Короба</t>
  </si>
  <si>
    <t>SWIFT CODE : COBADEFF</t>
  </si>
  <si>
    <r>
      <t>SC Viknograd SRL</t>
    </r>
    <r>
      <rPr>
        <sz val="14"/>
        <color rgb="FF000000"/>
        <rFont val="Calibri"/>
        <family val="2"/>
        <charset val="204"/>
        <scheme val="minor"/>
      </rPr>
      <t xml:space="preserve"> </t>
    </r>
  </si>
  <si>
    <t xml:space="preserve"> Commerzbank AG ,Frankfurt am Main, Germany</t>
  </si>
  <si>
    <t>Point of departure:</t>
  </si>
  <si>
    <t xml:space="preserve">Ukraine, Kiev, Vasilkovskaya st., 28 </t>
  </si>
  <si>
    <t>The weight</t>
  </si>
  <si>
    <t>Gross</t>
  </si>
  <si>
    <t>Ukraine</t>
  </si>
  <si>
    <t xml:space="preserve">Code   </t>
  </si>
  <si>
    <r>
      <t>Buhlak Serhii</t>
    </r>
    <r>
      <rPr>
        <b/>
        <sz val="14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___________________________</t>
    </r>
  </si>
  <si>
    <t>kg</t>
  </si>
  <si>
    <t>№1  dd 12.01.2022</t>
  </si>
  <si>
    <t>1</t>
  </si>
  <si>
    <t>2</t>
  </si>
  <si>
    <t>3-4</t>
  </si>
  <si>
    <t>5</t>
  </si>
  <si>
    <t>6</t>
  </si>
  <si>
    <t>7</t>
  </si>
  <si>
    <t>8-9</t>
  </si>
  <si>
    <t>10</t>
  </si>
  <si>
    <t>11</t>
  </si>
  <si>
    <t>12-13</t>
  </si>
  <si>
    <t>14</t>
  </si>
  <si>
    <t>15</t>
  </si>
  <si>
    <t>16</t>
  </si>
  <si>
    <t>17</t>
  </si>
  <si>
    <t>18</t>
  </si>
  <si>
    <t>19-20</t>
  </si>
  <si>
    <t>21</t>
  </si>
  <si>
    <t>22</t>
  </si>
  <si>
    <t>23-31</t>
  </si>
  <si>
    <t>32</t>
  </si>
  <si>
    <t>33</t>
  </si>
  <si>
    <t>45-46</t>
  </si>
  <si>
    <t>49</t>
  </si>
  <si>
    <t>50</t>
  </si>
  <si>
    <t>34-36</t>
  </si>
  <si>
    <t>37-38</t>
  </si>
  <si>
    <t>39-44</t>
  </si>
  <si>
    <t>47-48</t>
  </si>
  <si>
    <t>51-52</t>
  </si>
  <si>
    <t>53</t>
  </si>
  <si>
    <t>Rechnung №1 vom 12.01.2022</t>
  </si>
  <si>
    <t>Basis:</t>
  </si>
  <si>
    <t>Vertrag</t>
  </si>
  <si>
    <t>Versandart:                         Fahrzeuge</t>
  </si>
  <si>
    <t>Lieferbedingungen:</t>
  </si>
  <si>
    <t>DAP33104 Paderborn,Am Heilandsfrieden 44n , Deutschland     (gemäß Incoterms 2010),</t>
  </si>
  <si>
    <t>Anzahl der Packstücke53 ; Bruttogewicht1823 / netto 1772/ kg.</t>
  </si>
  <si>
    <t xml:space="preserve">Art der Verpackung: </t>
  </si>
  <si>
    <t>teil Orte der ohne Verpackung, teil Orte der Plätze in Stretchfolie und Karton</t>
  </si>
  <si>
    <t xml:space="preserve">Ort der Entladung: </t>
  </si>
  <si>
    <t>BESCHREIBUNG</t>
  </si>
  <si>
    <t>MENGE</t>
  </si>
  <si>
    <t>Orte</t>
  </si>
  <si>
    <t>Das Gewicht</t>
  </si>
  <si>
    <t>PREIS PRO EINHEIT</t>
  </si>
  <si>
    <t>BETRAG</t>
  </si>
  <si>
    <t>Netto</t>
  </si>
  <si>
    <t xml:space="preserve">           </t>
  </si>
  <si>
    <t xml:space="preserve">* Materialien für die Installation (Wasserabdeckungslack von 3 l-1 Stück. Schrauben auf Metall 4,5 * 45-100 Stück. Schraube auf Metall 4,5 * 60-100 Stück. Schraube auf Metall 4,5 * 70-100 Stück, Turboprop 6,5 * 112 - 20 Stück, Turboprop 6,5 * 182 - 20 Stück, Bohrer SDS 6 * 310-1 Stück, Stopper dekorativ - 100 Stück, Verstellbarer Metallschlüssel 1 Stück, Schaumstoffbefestigung 24 Stück, Montageplatte 500 Stück - 1 einheitliches Unternehmen) -die Kosten sind in PVC-Fenstern berücksichtigt.      </t>
  </si>
  <si>
    <t>Gesamtbetrag der Zahlung:Dreizehntausendneunhundertneunundsiebzig , Euro 00 Eurocents Mehrwertsteuer 0%.</t>
  </si>
  <si>
    <t>PVC-Fenster mit Beschlägen und Montagematerial im Lieferumfang 2040*1360</t>
  </si>
  <si>
    <t>PVC-Fenster mit Beschlägen und Einbaumaterialien im Lieferumfang 1365*600</t>
  </si>
  <si>
    <t>PVC-Fenster mit Beschlägen und Einbaumaterialien im Lieferumfang 1280*1350</t>
  </si>
  <si>
    <t>PVC-Fenster mit Beschlägen und Montagematerial im Lieferumfang 1030*1180</t>
  </si>
  <si>
    <t>PVC-Fenster mit Beschlägen und Material für den Einbau 1658*1340</t>
  </si>
  <si>
    <t>PVC-Fenster mit Beschlägen und Material für den Einbau 800*2120</t>
  </si>
  <si>
    <t>PVC-Fenster mit Beschlägen und Montagematerial 2530*1350</t>
  </si>
  <si>
    <t>PVC-Fenster mit Beschlägen und Material für den Einbau 1630*1350</t>
  </si>
  <si>
    <t>PVC-Fenster mit Beschlägen und Montagematerial 1568*1350</t>
  </si>
  <si>
    <t>PVC-Fenster mit Beschlägen und Montagematerial im Lieferumfang 860*2040</t>
  </si>
  <si>
    <t>PVC-Fenster mit Beschlägen und Material für den Einbau 2010*3150</t>
  </si>
  <si>
    <t>PVC-Fenster mit Beschlägen und Montagematerial im Lieferumfang 1010*1340</t>
  </si>
  <si>
    <t>PVC-Fenster mit Beschlägen und Montagematerial 1260*1350</t>
  </si>
  <si>
    <t>PVC-Fenster mit Beschlägen und Montagematerial im Lieferumfang 1250*1030</t>
  </si>
  <si>
    <t>PVC-Fenster mit Beschlägen und Montagematerial im Lieferumfang 1260*1340</t>
  </si>
  <si>
    <t>PVC-Fenster mit Beschlägen und Einbaumaterialien im Lieferumfang 1370*1180</t>
  </si>
  <si>
    <t>PVC-Fenster mit Beschlägen und Material für den Einbau 1678*1270</t>
  </si>
  <si>
    <t>PVC-Fenster mit Beschlägen und Montagematerial 1010*520</t>
  </si>
  <si>
    <t>PVC-Fenster mit Beschlägen und Material für den Einbau 1950*1900</t>
  </si>
  <si>
    <t>PVC-Fenster mit Beschlägen und Material für den Einbau 1950*1100</t>
  </si>
  <si>
    <t>Rollladen its komplett mit Beschlägen 1760*1470</t>
  </si>
  <si>
    <t>Rollladen ist komplett mit Beschlägen 1630*1470</t>
  </si>
  <si>
    <t>Rollladen ist komplett mit Beschlägen 880*1470</t>
  </si>
  <si>
    <t>Rollladen ist komplett mit Beschlägen 1010*2340</t>
  </si>
  <si>
    <t>Rollladen ist komplett mit Beschlägen 1130*2410</t>
  </si>
  <si>
    <t>Rollladen ist komplett mit Beschlägen 1130*1470</t>
  </si>
  <si>
    <t>Rollladen ist komplett mit Beschlägen 2510*2410</t>
  </si>
  <si>
    <t>Rollladen ist komplett mit Beschlägen 880*1340</t>
  </si>
  <si>
    <t>Zahlung insgesamt</t>
  </si>
  <si>
    <t>Direktor "NAVIS PLIUS" LLC</t>
  </si>
  <si>
    <t>Herkunftsland:</t>
  </si>
  <si>
    <t xml:space="preserve">Verkäufer und seine Adresse:
"NAVIS PLIUS" LLC
Vorwahl 40323296
Anschrift: of.304, 1Mahnitohorska str., KYIV 02094 UKRAINE
BANKANGABEN:
Korrespondenzbank:Commerzbank AG,
FRANKFURT AM MAIN, DEUTSCHLAND SWIFT: COBADEFF
Konto bei der Korrespondenzbank: 400886700401 Name der Bank: JSC СВ "PRIVATBANK", ID HRUSHEVSKOHO STR., KYIV, 01001, UKRAINE Bank SWIFT Code: PBANUA2X BEGÜNSTIGT
 IBAN-Code: UA793052990000026009040124854
Name und Anschrift des Käufers:
Sancak Dennis
33104 Paderborn
Am Heilandsfrieden 44 
Baustelle: 
33104 Paderborn
Am Heilandsfrieden 44 </t>
  </si>
  <si>
    <t>Rechnung Nr. 0202/17от 02 Feb 2017</t>
  </si>
  <si>
    <t>Korrespondenzbank:</t>
  </si>
  <si>
    <t>KORRESPONDEN</t>
  </si>
  <si>
    <t>Name der Bank</t>
  </si>
  <si>
    <t>Name des Unternehmens:</t>
  </si>
  <si>
    <t>PRIVATBANK, DNIPROPETROWSK,UKRAINE</t>
  </si>
  <si>
    <t>SWIFT-CODE: PRANUA2X, ZWEIGSTELLE PECHERSK</t>
  </si>
  <si>
    <t xml:space="preserve">Pecherskiy Filiale der "PRIVATBANK", Kiew , MFO 300711 </t>
  </si>
  <si>
    <t>"ECOPAN-UKRAINA" Gesellschaft mit beschränkter Haftung</t>
  </si>
  <si>
    <t>LIEFERANT:</t>
  </si>
  <si>
    <t>"Ecopan-Ukraine" Ltd.</t>
  </si>
  <si>
    <t>Nummer der Bescheinigung 100227567</t>
  </si>
  <si>
    <t>Adresse des Unternehmens</t>
  </si>
  <si>
    <t>KÄUFER:</t>
  </si>
  <si>
    <t>Stiftung:</t>
  </si>
  <si>
    <t>Vertrag Nr. 0202/17 vom 02.02.2017</t>
  </si>
  <si>
    <t>OKPO 36378763, IIN 363787610300</t>
  </si>
  <si>
    <t>Art der Versendung :                                Fahrzeuge</t>
  </si>
  <si>
    <t>Ausgangspunkt:</t>
  </si>
  <si>
    <t xml:space="preserve">Ukraine,  </t>
  </si>
  <si>
    <t>Lieferfristen:</t>
  </si>
  <si>
    <t>FCA:Ukraine, Kiew, Vasylkivska Straße 28 (gemäß Incoterms 2010),</t>
  </si>
  <si>
    <t>Anzahl der Stücke - __; Brutto-/Nettogewicht _____/_________/kg</t>
  </si>
  <si>
    <t>Art der Verpackung:_____ Plätze in der Verpackung (Stretchfolie)</t>
  </si>
  <si>
    <t xml:space="preserve">Code UCT ZED 8479 8997 90  </t>
  </si>
  <si>
    <t>Zielort:</t>
  </si>
  <si>
    <t>Bezeichnung</t>
  </si>
  <si>
    <t>Menge</t>
  </si>
  <si>
    <t>Ort</t>
  </si>
  <si>
    <t>Gewicht,</t>
  </si>
  <si>
    <t>netto,</t>
  </si>
  <si>
    <t>brutto</t>
  </si>
  <si>
    <t>Preis</t>
  </si>
  <si>
    <t>Betrag</t>
  </si>
  <si>
    <t>Insgesamt</t>
  </si>
  <si>
    <t xml:space="preserve">MKM-2-2000 Produktionslinie für Sandwichplatten </t>
  </si>
  <si>
    <t>Zu zahlender Gesamtbetrag: sechzehntausend Euro, 00 Eurocents Mehrwertsteuer 0%.</t>
  </si>
  <si>
    <t xml:space="preserve">Herkunftsland: </t>
  </si>
  <si>
    <t>UKRAINE</t>
  </si>
  <si>
    <t>Generaldirektor</t>
  </si>
  <si>
    <t xml:space="preserve">Hauptbuchhalter </t>
  </si>
  <si>
    <t>Klimenko A.P.</t>
  </si>
  <si>
    <t>Alekseeva N.I.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</si>
</sst>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Verdan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0"/>
      <name val="Jura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0" xfId="0" applyFont="1"/>
    <xf numFmtId="0" fontId="1" fillId="0" borderId="29" xfId="0" applyFont="1" applyBorder="1"/>
    <xf numFmtId="0" fontId="4" fillId="0" borderId="17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22" xfId="0" applyFont="1" applyBorder="1"/>
    <xf numFmtId="0" fontId="4" fillId="0" borderId="2" xfId="0" applyFont="1" applyBorder="1"/>
    <xf numFmtId="0" fontId="4" fillId="0" borderId="23" xfId="0" applyFont="1" applyBorder="1"/>
    <xf numFmtId="0" fontId="4" fillId="0" borderId="28" xfId="0" applyFont="1" applyBorder="1"/>
    <xf numFmtId="0" fontId="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4" fillId="0" borderId="27" xfId="0" applyFont="1" applyBorder="1"/>
    <xf numFmtId="0" fontId="4" fillId="2" borderId="0" xfId="0" applyFont="1" applyFill="1"/>
    <xf numFmtId="0" fontId="1" fillId="2" borderId="0" xfId="0" applyFont="1" applyFill="1"/>
    <xf numFmtId="2" fontId="1" fillId="0" borderId="33" xfId="0" applyNumberFormat="1" applyFont="1" applyBorder="1"/>
    <xf numFmtId="0" fontId="7" fillId="0" borderId="3" xfId="0" applyFont="1" applyBorder="1"/>
    <xf numFmtId="0" fontId="7" fillId="0" borderId="4" xfId="0" applyFont="1" applyBorder="1"/>
    <xf numFmtId="0" fontId="1" fillId="0" borderId="34" xfId="0" applyFont="1" applyBorder="1"/>
    <xf numFmtId="0" fontId="1" fillId="0" borderId="33" xfId="0" applyFont="1" applyBorder="1"/>
    <xf numFmtId="0" fontId="4" fillId="0" borderId="34" xfId="0" applyFont="1" applyBorder="1"/>
    <xf numFmtId="0" fontId="4" fillId="0" borderId="20" xfId="0" applyFont="1" applyBorder="1"/>
    <xf numFmtId="0" fontId="4" fillId="2" borderId="8" xfId="0" applyFont="1" applyFill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1" xfId="0" applyFont="1" applyBorder="1"/>
    <xf numFmtId="0" fontId="4" fillId="0" borderId="26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wrapText="1"/>
    </xf>
    <xf numFmtId="2" fontId="1" fillId="0" borderId="0" xfId="0" applyNumberFormat="1" applyFont="1"/>
    <xf numFmtId="2" fontId="0" fillId="0" borderId="0" xfId="0" applyNumberFormat="1"/>
    <xf numFmtId="0" fontId="1" fillId="0" borderId="48" xfId="0" applyFont="1" applyBorder="1"/>
    <xf numFmtId="0" fontId="1" fillId="0" borderId="50" xfId="0" applyFont="1" applyBorder="1"/>
    <xf numFmtId="0" fontId="1" fillId="0" borderId="53" xfId="0" applyFont="1" applyBorder="1"/>
    <xf numFmtId="0" fontId="12" fillId="0" borderId="54" xfId="0" applyFont="1" applyBorder="1"/>
    <xf numFmtId="0" fontId="1" fillId="0" borderId="55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1" fillId="0" borderId="60" xfId="0" applyFont="1" applyBorder="1"/>
    <xf numFmtId="0" fontId="1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2" fontId="1" fillId="0" borderId="21" xfId="0" applyNumberFormat="1" applyFont="1" applyBorder="1"/>
    <xf numFmtId="0" fontId="1" fillId="0" borderId="63" xfId="0" applyFont="1" applyBorder="1"/>
    <xf numFmtId="0" fontId="1" fillId="0" borderId="64" xfId="0" applyFont="1" applyBorder="1"/>
    <xf numFmtId="2" fontId="1" fillId="0" borderId="61" xfId="0" applyNumberFormat="1" applyFont="1" applyBorder="1"/>
    <xf numFmtId="0" fontId="1" fillId="0" borderId="35" xfId="0" applyFont="1" applyBorder="1"/>
    <xf numFmtId="0" fontId="1" fillId="2" borderId="35" xfId="0" applyFont="1" applyFill="1" applyBorder="1"/>
    <xf numFmtId="0" fontId="1" fillId="2" borderId="34" xfId="0" applyFont="1" applyFill="1" applyBorder="1"/>
    <xf numFmtId="0" fontId="0" fillId="0" borderId="31" xfId="0" applyBorder="1"/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0" xfId="0" applyFont="1" applyBorder="1"/>
    <xf numFmtId="2" fontId="4" fillId="0" borderId="30" xfId="0" applyNumberFormat="1" applyFont="1" applyBorder="1"/>
    <xf numFmtId="0" fontId="4" fillId="0" borderId="30" xfId="0" applyFont="1" applyBorder="1" applyAlignment="1">
      <alignment horizontal="right"/>
    </xf>
    <xf numFmtId="2" fontId="1" fillId="0" borderId="38" xfId="0" applyNumberFormat="1" applyFont="1" applyBorder="1" applyAlignment="1">
      <alignment horizontal="right"/>
    </xf>
    <xf numFmtId="2" fontId="1" fillId="0" borderId="60" xfId="0" applyNumberFormat="1" applyFont="1" applyBorder="1" applyAlignment="1">
      <alignment horizontal="right"/>
    </xf>
    <xf numFmtId="2" fontId="1" fillId="0" borderId="64" xfId="0" applyNumberFormat="1" applyFont="1" applyBorder="1" applyAlignment="1">
      <alignment horizontal="right"/>
    </xf>
    <xf numFmtId="0" fontId="1" fillId="0" borderId="47" xfId="0" applyFont="1" applyBorder="1" applyAlignment="1">
      <alignment horizontal="right"/>
    </xf>
    <xf numFmtId="0" fontId="1" fillId="0" borderId="58" xfId="0" applyFont="1" applyBorder="1" applyAlignment="1">
      <alignment horizontal="right"/>
    </xf>
    <xf numFmtId="0" fontId="1" fillId="0" borderId="63" xfId="0" applyFont="1" applyBorder="1" applyAlignment="1">
      <alignment horizontal="right"/>
    </xf>
    <xf numFmtId="0" fontId="4" fillId="0" borderId="7" xfId="0" applyFont="1" applyBorder="1"/>
    <xf numFmtId="0" fontId="11" fillId="0" borderId="20" xfId="0" applyFont="1" applyBorder="1"/>
    <xf numFmtId="0" fontId="2" fillId="0" borderId="20" xfId="0" applyFont="1" applyBorder="1"/>
    <xf numFmtId="0" fontId="15" fillId="0" borderId="0" xfId="0" applyFont="1"/>
    <xf numFmtId="0" fontId="1" fillId="0" borderId="65" xfId="0" applyFont="1" applyBorder="1"/>
    <xf numFmtId="0" fontId="1" fillId="0" borderId="13" xfId="0" applyFont="1" applyBorder="1" applyAlignment="1">
      <alignment horizontal="center"/>
    </xf>
    <xf numFmtId="0" fontId="1" fillId="0" borderId="68" xfId="0" applyFont="1" applyBorder="1"/>
    <xf numFmtId="0" fontId="17" fillId="0" borderId="69" xfId="0" applyFont="1" applyBorder="1"/>
    <xf numFmtId="0" fontId="1" fillId="0" borderId="70" xfId="0" applyFont="1" applyBorder="1"/>
    <xf numFmtId="0" fontId="1" fillId="0" borderId="68" xfId="0" applyFont="1" applyBorder="1" applyAlignment="1">
      <alignment horizontal="center"/>
    </xf>
    <xf numFmtId="2" fontId="1" fillId="0" borderId="11" xfId="0" applyNumberFormat="1" applyFont="1" applyBorder="1" applyAlignment="1">
      <alignment horizontal="right"/>
    </xf>
    <xf numFmtId="2" fontId="1" fillId="0" borderId="68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" fillId="0" borderId="65" xfId="0" applyFont="1" applyBorder="1" applyAlignment="1">
      <alignment horizontal="center"/>
    </xf>
    <xf numFmtId="49" fontId="1" fillId="0" borderId="65" xfId="0" applyNumberFormat="1" applyFont="1" applyBorder="1" applyAlignment="1">
      <alignment horizontal="center"/>
    </xf>
    <xf numFmtId="2" fontId="1" fillId="0" borderId="65" xfId="0" applyNumberFormat="1" applyFont="1" applyBorder="1"/>
    <xf numFmtId="0" fontId="0" fillId="0" borderId="0" xfId="0" applyAlignment="1">
      <alignment horizontal="left"/>
    </xf>
    <xf numFmtId="0" fontId="20" fillId="0" borderId="14" xfId="0" applyFont="1" applyBorder="1"/>
    <xf numFmtId="0" fontId="20" fillId="0" borderId="39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0" borderId="40" xfId="0" applyFont="1" applyBorder="1"/>
    <xf numFmtId="0" fontId="20" fillId="0" borderId="0" xfId="0" applyFont="1"/>
    <xf numFmtId="0" fontId="20" fillId="0" borderId="18" xfId="0" applyFont="1" applyBorder="1"/>
    <xf numFmtId="0" fontId="20" fillId="0" borderId="36" xfId="0" applyFont="1" applyBorder="1"/>
    <xf numFmtId="0" fontId="20" fillId="0" borderId="41" xfId="0" applyFont="1" applyBorder="1"/>
    <xf numFmtId="0" fontId="20" fillId="0" borderId="37" xfId="0" applyFont="1" applyBorder="1"/>
    <xf numFmtId="0" fontId="20" fillId="0" borderId="38" xfId="0" applyFont="1" applyBorder="1"/>
    <xf numFmtId="0" fontId="20" fillId="0" borderId="42" xfId="0" applyFont="1" applyBorder="1"/>
    <xf numFmtId="0" fontId="20" fillId="0" borderId="43" xfId="0" applyFont="1" applyBorder="1"/>
    <xf numFmtId="0" fontId="20" fillId="0" borderId="19" xfId="0" applyFont="1" applyBorder="1"/>
    <xf numFmtId="0" fontId="20" fillId="0" borderId="44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45" xfId="0" applyFont="1" applyBorder="1"/>
    <xf numFmtId="0" fontId="20" fillId="0" borderId="46" xfId="0" applyFont="1" applyBorder="1"/>
    <xf numFmtId="0" fontId="21" fillId="0" borderId="73" xfId="0" applyFont="1" applyBorder="1"/>
    <xf numFmtId="0" fontId="21" fillId="0" borderId="0" xfId="0" applyFont="1"/>
    <xf numFmtId="0" fontId="20" fillId="0" borderId="8" xfId="0" applyFont="1" applyBorder="1"/>
    <xf numFmtId="0" fontId="21" fillId="0" borderId="8" xfId="0" applyFont="1" applyBorder="1"/>
    <xf numFmtId="0" fontId="20" fillId="2" borderId="8" xfId="0" applyFont="1" applyFill="1" applyBorder="1"/>
    <xf numFmtId="1" fontId="18" fillId="0" borderId="0" xfId="0" applyNumberFormat="1" applyFont="1"/>
    <xf numFmtId="0" fontId="22" fillId="0" borderId="0" xfId="0" applyFont="1"/>
    <xf numFmtId="0" fontId="20" fillId="0" borderId="74" xfId="0" applyFont="1" applyBorder="1"/>
    <xf numFmtId="0" fontId="20" fillId="0" borderId="75" xfId="0" applyFont="1" applyBorder="1"/>
    <xf numFmtId="0" fontId="20" fillId="2" borderId="74" xfId="0" applyFont="1" applyFill="1" applyBorder="1"/>
    <xf numFmtId="0" fontId="20" fillId="2" borderId="75" xfId="0" applyFont="1" applyFill="1" applyBorder="1"/>
    <xf numFmtId="0" fontId="18" fillId="0" borderId="15" xfId="0" applyFont="1" applyBorder="1"/>
    <xf numFmtId="0" fontId="18" fillId="0" borderId="79" xfId="0" applyFont="1" applyBorder="1"/>
    <xf numFmtId="0" fontId="20" fillId="0" borderId="7" xfId="0" applyFont="1" applyBorder="1"/>
    <xf numFmtId="0" fontId="26" fillId="0" borderId="0" xfId="0" applyFont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0" xfId="0" applyFont="1" applyBorder="1" applyAlignment="1">
      <alignment horizontal="center"/>
    </xf>
    <xf numFmtId="0" fontId="27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20" fillId="0" borderId="81" xfId="0" applyFont="1" applyBorder="1"/>
    <xf numFmtId="0" fontId="20" fillId="0" borderId="82" xfId="0" applyFont="1" applyBorder="1"/>
    <xf numFmtId="0" fontId="20" fillId="0" borderId="83" xfId="0" applyFont="1" applyBorder="1"/>
    <xf numFmtId="0" fontId="20" fillId="0" borderId="84" xfId="0" applyFont="1" applyBorder="1"/>
    <xf numFmtId="0" fontId="20" fillId="0" borderId="48" xfId="0" applyFont="1" applyBorder="1"/>
    <xf numFmtId="0" fontId="18" fillId="0" borderId="82" xfId="0" applyFont="1" applyBorder="1"/>
    <xf numFmtId="0" fontId="20" fillId="2" borderId="79" xfId="0" applyFont="1" applyFill="1" applyBorder="1"/>
    <xf numFmtId="0" fontId="20" fillId="2" borderId="37" xfId="0" applyFont="1" applyFill="1" applyBorder="1"/>
    <xf numFmtId="0" fontId="20" fillId="2" borderId="41" xfId="0" applyFont="1" applyFill="1" applyBorder="1"/>
    <xf numFmtId="0" fontId="20" fillId="0" borderId="85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0" fillId="0" borderId="85" xfId="0" applyFont="1" applyBorder="1"/>
    <xf numFmtId="0" fontId="20" fillId="0" borderId="86" xfId="0" applyFont="1" applyBorder="1"/>
    <xf numFmtId="0" fontId="20" fillId="0" borderId="82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86" xfId="0" applyFont="1" applyBorder="1" applyAlignment="1">
      <alignment horizontal="center"/>
    </xf>
    <xf numFmtId="0" fontId="25" fillId="0" borderId="43" xfId="0" applyFont="1" applyBorder="1" applyAlignment="1">
      <alignment horizontal="center" vertical="center"/>
    </xf>
    <xf numFmtId="0" fontId="20" fillId="0" borderId="87" xfId="0" applyFont="1" applyBorder="1"/>
    <xf numFmtId="0" fontId="24" fillId="0" borderId="0" xfId="0" applyFont="1"/>
    <xf numFmtId="1" fontId="30" fillId="0" borderId="48" xfId="0" applyNumberFormat="1" applyFont="1" applyBorder="1"/>
    <xf numFmtId="0" fontId="28" fillId="0" borderId="80" xfId="0" applyFont="1" applyBorder="1"/>
    <xf numFmtId="0" fontId="28" fillId="0" borderId="80" xfId="0" applyFont="1" applyBorder="1" applyAlignment="1">
      <alignment horizontal="center"/>
    </xf>
    <xf numFmtId="49" fontId="28" fillId="0" borderId="80" xfId="0" applyNumberFormat="1" applyFont="1" applyBorder="1" applyAlignment="1">
      <alignment horizontal="center"/>
    </xf>
    <xf numFmtId="2" fontId="15" fillId="0" borderId="80" xfId="0" applyNumberFormat="1" applyFont="1" applyBorder="1" applyAlignment="1">
      <alignment horizontal="center"/>
    </xf>
    <xf numFmtId="2" fontId="28" fillId="0" borderId="48" xfId="0" applyNumberFormat="1" applyFont="1" applyBorder="1" applyAlignment="1">
      <alignment horizontal="center"/>
    </xf>
    <xf numFmtId="0" fontId="30" fillId="0" borderId="80" xfId="0" applyFont="1" applyBorder="1"/>
    <xf numFmtId="0" fontId="20" fillId="0" borderId="84" xfId="0" applyFont="1" applyBorder="1" applyAlignment="1">
      <alignment horizontal="center"/>
    </xf>
    <xf numFmtId="1" fontId="20" fillId="0" borderId="80" xfId="0" applyNumberFormat="1" applyFont="1" applyBorder="1" applyAlignment="1">
      <alignment horizontal="center"/>
    </xf>
    <xf numFmtId="4" fontId="20" fillId="0" borderId="80" xfId="0" applyNumberFormat="1" applyFont="1" applyBorder="1" applyAlignment="1">
      <alignment horizontal="right"/>
    </xf>
    <xf numFmtId="4" fontId="0" fillId="0" borderId="0" xfId="0" applyNumberFormat="1"/>
    <xf numFmtId="2" fontId="15" fillId="0" borderId="0" xfId="0" applyNumberFormat="1" applyFont="1" applyAlignment="1">
      <alignment horizontal="center"/>
    </xf>
    <xf numFmtId="2" fontId="15" fillId="0" borderId="86" xfId="0" applyNumberFormat="1" applyFont="1" applyBorder="1" applyAlignment="1">
      <alignment horizontal="center"/>
    </xf>
    <xf numFmtId="0" fontId="20" fillId="0" borderId="35" xfId="0" applyFont="1" applyBorder="1"/>
    <xf numFmtId="2" fontId="15" fillId="0" borderId="94" xfId="0" applyNumberFormat="1" applyFont="1" applyBorder="1" applyAlignment="1">
      <alignment horizontal="center"/>
    </xf>
    <xf numFmtId="0" fontId="20" fillId="0" borderId="33" xfId="0" applyFont="1" applyBorder="1"/>
    <xf numFmtId="1" fontId="0" fillId="0" borderId="0" xfId="0" applyNumberFormat="1"/>
    <xf numFmtId="1" fontId="1" fillId="0" borderId="0" xfId="0" applyNumberFormat="1" applyFont="1"/>
    <xf numFmtId="1" fontId="20" fillId="0" borderId="0" xfId="0" applyNumberFormat="1" applyFont="1"/>
    <xf numFmtId="1" fontId="20" fillId="0" borderId="82" xfId="0" applyNumberFormat="1" applyFont="1" applyBorder="1"/>
    <xf numFmtId="1" fontId="20" fillId="0" borderId="84" xfId="0" applyNumberFormat="1" applyFont="1" applyBorder="1"/>
    <xf numFmtId="1" fontId="20" fillId="2" borderId="37" xfId="0" applyNumberFormat="1" applyFont="1" applyFill="1" applyBorder="1"/>
    <xf numFmtId="1" fontId="20" fillId="0" borderId="85" xfId="0" applyNumberFormat="1" applyFont="1" applyBorder="1" applyAlignment="1">
      <alignment horizontal="center"/>
    </xf>
    <xf numFmtId="1" fontId="20" fillId="0" borderId="86" xfId="0" applyNumberFormat="1" applyFont="1" applyBorder="1" applyAlignment="1">
      <alignment horizontal="center"/>
    </xf>
    <xf numFmtId="1" fontId="20" fillId="0" borderId="87" xfId="0" applyNumberFormat="1" applyFont="1" applyBorder="1" applyAlignment="1">
      <alignment horizontal="center"/>
    </xf>
    <xf numFmtId="1" fontId="28" fillId="0" borderId="80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21" fillId="0" borderId="0" xfId="0" applyNumberFormat="1" applyFont="1"/>
    <xf numFmtId="1" fontId="20" fillId="0" borderId="34" xfId="0" applyNumberFormat="1" applyFont="1" applyBorder="1"/>
    <xf numFmtId="1" fontId="20" fillId="0" borderId="48" xfId="0" applyNumberFormat="1" applyFont="1" applyBorder="1"/>
    <xf numFmtId="0" fontId="0" fillId="0" borderId="80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32" fillId="0" borderId="85" xfId="0" applyFont="1" applyBorder="1" applyAlignment="1">
      <alignment horizontal="center"/>
    </xf>
    <xf numFmtId="1" fontId="31" fillId="0" borderId="85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5" fillId="0" borderId="80" xfId="0" applyFont="1" applyBorder="1" applyAlignment="1">
      <alignment horizontal="left" wrapText="1"/>
    </xf>
    <xf numFmtId="0" fontId="15" fillId="0" borderId="83" xfId="0" applyFont="1" applyBorder="1" applyAlignment="1">
      <alignment horizontal="left" wrapText="1"/>
    </xf>
    <xf numFmtId="0" fontId="15" fillId="0" borderId="48" xfId="0" applyFont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33" fillId="0" borderId="80" xfId="0" applyFont="1" applyBorder="1" applyAlignment="1">
      <alignment horizontal="left" wrapText="1"/>
    </xf>
    <xf numFmtId="0" fontId="1" fillId="0" borderId="80" xfId="0" applyFont="1" applyBorder="1" applyAlignment="1">
      <alignment horizontal="left" wrapText="1"/>
    </xf>
    <xf numFmtId="0" fontId="16" fillId="0" borderId="0" xfId="0" applyFont="1" applyAlignment="1">
      <alignment horizontal="left" vertical="center"/>
    </xf>
    <xf numFmtId="0" fontId="24" fillId="2" borderId="88" xfId="0" applyFont="1" applyFill="1" applyBorder="1" applyAlignment="1">
      <alignment horizontal="left"/>
    </xf>
    <xf numFmtId="0" fontId="24" fillId="2" borderId="89" xfId="0" applyFont="1" applyFill="1" applyBorder="1" applyAlignment="1">
      <alignment horizontal="left"/>
    </xf>
    <xf numFmtId="0" fontId="24" fillId="2" borderId="90" xfId="0" applyFont="1" applyFill="1" applyBorder="1" applyAlignment="1">
      <alignment horizontal="left"/>
    </xf>
    <xf numFmtId="0" fontId="20" fillId="0" borderId="91" xfId="0" applyFont="1" applyBorder="1" applyAlignment="1">
      <alignment horizontal="left" wrapText="1"/>
    </xf>
    <xf numFmtId="0" fontId="20" fillId="0" borderId="92" xfId="0" applyFont="1" applyBorder="1" applyAlignment="1">
      <alignment horizontal="left" wrapText="1"/>
    </xf>
    <xf numFmtId="0" fontId="20" fillId="0" borderId="93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5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1" fontId="13" fillId="0" borderId="0" xfId="0" applyNumberFormat="1" applyFont="1" applyAlignment="1">
      <alignment horizontal="center"/>
    </xf>
    <xf numFmtId="0" fontId="1" fillId="0" borderId="48" xfId="0" applyFont="1" applyBorder="1" applyAlignment="1">
      <alignment horizontal="left" wrapText="1"/>
    </xf>
    <xf numFmtId="0" fontId="1" fillId="0" borderId="55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62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56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4" fillId="0" borderId="30" xfId="0" applyFont="1" applyBorder="1" applyAlignment="1">
      <alignment horizontal="left" wrapText="1"/>
    </xf>
    <xf numFmtId="0" fontId="8" fillId="0" borderId="3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" fillId="0" borderId="71" xfId="0" applyFont="1" applyBorder="1" applyAlignment="1">
      <alignment horizontal="left" wrapText="1"/>
    </xf>
    <xf numFmtId="0" fontId="1" fillId="0" borderId="72" xfId="0" applyFont="1" applyBorder="1" applyAlignment="1">
      <alignment horizontal="left" wrapText="1"/>
    </xf>
    <xf numFmtId="1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3" fillId="2" borderId="76" xfId="0" applyFont="1" applyFill="1" applyBorder="1" applyAlignment="1">
      <alignment horizontal="left"/>
    </xf>
    <xf numFmtId="0" fontId="3" fillId="2" borderId="77" xfId="0" applyFont="1" applyFill="1" applyBorder="1" applyAlignment="1">
      <alignment horizontal="left"/>
    </xf>
    <xf numFmtId="0" fontId="3" fillId="2" borderId="78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6" fillId="0" borderId="66" xfId="0" applyFont="1" applyBorder="1" applyAlignment="1">
      <alignment horizontal="center" wrapText="1"/>
    </xf>
    <xf numFmtId="0" fontId="16" fillId="0" borderId="67" xfId="0" applyFont="1" applyBorder="1" applyAlignment="1">
      <alignment horizontal="center" wrapText="1"/>
    </xf>
    <xf numFmtId="0" fontId="34" fillId="0" borderId="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tabSelected="1" topLeftCell="A3" zoomScale="70" zoomScaleNormal="70" workbookViewId="0">
      <selection activeCell="A4" sqref="A4:J23"/>
    </sheetView>
  </sheetViews>
  <sheetFormatPr defaultRowHeight="15"/>
  <cols>
    <col min="1" max="1" width="8.140625" customWidth="1"/>
    <col min="2" max="2" width="12.28515625" customWidth="1"/>
    <col min="3" max="3" width="22.140625" customWidth="1"/>
    <col min="4" max="4" width="60.42578125" customWidth="1"/>
    <col min="5" max="5" width="16" customWidth="1"/>
    <col min="6" max="6" width="17.85546875" customWidth="1"/>
    <col min="7" max="7" width="11" style="200" customWidth="1"/>
    <col min="8" max="8" width="14.42578125" style="200" customWidth="1"/>
    <col min="9" max="9" width="15.42578125" customWidth="1"/>
    <col min="10" max="10" width="19" customWidth="1"/>
    <col min="12" max="12" width="12.42578125" bestFit="1" customWidth="1"/>
  </cols>
  <sheetData>
    <row r="1" spans="1:10" hidden="1"/>
    <row r="2" spans="1:10" hidden="1"/>
    <row r="3" spans="1:10" ht="23.25">
      <c r="A3" s="4"/>
      <c r="B3" s="4"/>
      <c r="C3" s="4"/>
      <c r="D3" s="158" t="s">
        <v>119</v>
      </c>
      <c r="E3" s="62"/>
      <c r="F3" s="63"/>
      <c r="G3" s="201"/>
      <c r="H3" s="201"/>
      <c r="I3" s="4"/>
      <c r="J3" s="4"/>
    </row>
    <row r="4" spans="1:10" ht="33" customHeight="1">
      <c r="A4" s="223" t="s">
        <v>170</v>
      </c>
      <c r="B4" s="224"/>
      <c r="C4" s="224"/>
      <c r="D4" s="224"/>
      <c r="E4" s="224"/>
      <c r="F4" s="224"/>
      <c r="G4" s="224"/>
      <c r="H4" s="224"/>
      <c r="I4" s="224"/>
      <c r="J4" s="224"/>
    </row>
    <row r="5" spans="1:10" ht="20.100000000000001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0" ht="20.100000000000001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</row>
    <row r="7" spans="1:10" ht="20.100000000000001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</row>
    <row r="8" spans="1:10" ht="21" customHeight="1">
      <c r="A8" s="224"/>
      <c r="B8" s="224"/>
      <c r="C8" s="224"/>
      <c r="D8" s="224"/>
      <c r="E8" s="224"/>
      <c r="F8" s="224"/>
      <c r="G8" s="224"/>
      <c r="H8" s="224"/>
      <c r="I8" s="224"/>
      <c r="J8" s="224"/>
    </row>
    <row r="9" spans="1:10" ht="20.100000000000001" hidden="1" customHeight="1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ht="20.100000000000001" hidden="1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</row>
    <row r="11" spans="1:10" ht="20.100000000000001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10" ht="17.25" customHeight="1">
      <c r="A12" s="224"/>
      <c r="B12" s="224"/>
      <c r="C12" s="224"/>
      <c r="D12" s="224"/>
      <c r="E12" s="224"/>
      <c r="F12" s="224"/>
      <c r="G12" s="224"/>
      <c r="H12" s="224"/>
      <c r="I12" s="224"/>
      <c r="J12" s="224"/>
    </row>
    <row r="13" spans="1:10" ht="17.25" customHeight="1">
      <c r="A13" s="224"/>
      <c r="B13" s="224"/>
      <c r="C13" s="224"/>
      <c r="D13" s="224"/>
      <c r="E13" s="224"/>
      <c r="F13" s="224"/>
      <c r="G13" s="224"/>
      <c r="H13" s="224"/>
      <c r="I13" s="224"/>
      <c r="J13" s="224"/>
    </row>
    <row r="14" spans="1:10" ht="30" customHeight="1">
      <c r="A14" s="224"/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ht="20.100000000000001" customHeight="1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ht="20.100000000000001" customHeight="1">
      <c r="A16" s="224"/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10" ht="20.100000000000001" customHeight="1">
      <c r="A17" s="224"/>
      <c r="B17" s="224"/>
      <c r="C17" s="224"/>
      <c r="D17" s="224"/>
      <c r="E17" s="224"/>
      <c r="F17" s="224"/>
      <c r="G17" s="224"/>
      <c r="H17" s="224"/>
      <c r="I17" s="224"/>
      <c r="J17" s="224"/>
    </row>
    <row r="18" spans="1:10" ht="20.100000000000001" customHeight="1">
      <c r="A18" s="224"/>
      <c r="B18" s="224"/>
      <c r="C18" s="224"/>
      <c r="D18" s="224"/>
      <c r="E18" s="224"/>
      <c r="F18" s="224"/>
      <c r="G18" s="224"/>
      <c r="H18" s="224"/>
      <c r="I18" s="224"/>
      <c r="J18" s="224"/>
    </row>
    <row r="19" spans="1:10" ht="36" customHeight="1">
      <c r="A19" s="224"/>
      <c r="B19" s="224"/>
      <c r="C19" s="224"/>
      <c r="D19" s="224"/>
      <c r="E19" s="224"/>
      <c r="F19" s="224"/>
      <c r="G19" s="224"/>
      <c r="H19" s="224"/>
      <c r="I19" s="224"/>
      <c r="J19" s="224"/>
    </row>
    <row r="20" spans="1:10" ht="29.25" customHeight="1">
      <c r="A20" s="224"/>
      <c r="B20" s="224"/>
      <c r="C20" s="224"/>
      <c r="D20" s="224"/>
      <c r="E20" s="224"/>
      <c r="F20" s="224"/>
      <c r="G20" s="224"/>
      <c r="H20" s="224"/>
      <c r="I20" s="224"/>
      <c r="J20" s="224"/>
    </row>
    <row r="21" spans="1:10" ht="38.25" hidden="1" customHeight="1">
      <c r="A21" s="224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ht="18" hidden="1" customHeight="1">
      <c r="A22" s="224"/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ht="33" hidden="1" customHeight="1">
      <c r="A23" s="224"/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ht="20.100000000000001" customHeight="1">
      <c r="A24" s="128" t="s">
        <v>120</v>
      </c>
      <c r="B24" s="130"/>
      <c r="C24" s="183" t="s">
        <v>121</v>
      </c>
      <c r="D24" s="222" t="s">
        <v>88</v>
      </c>
      <c r="E24" s="222"/>
      <c r="F24" s="222"/>
      <c r="G24" s="202"/>
      <c r="H24" s="202"/>
      <c r="I24" s="130"/>
      <c r="J24" s="131"/>
    </row>
    <row r="25" spans="1:10" ht="20.100000000000001" customHeight="1">
      <c r="A25" s="164" t="s">
        <v>122</v>
      </c>
      <c r="B25" s="165"/>
      <c r="C25" s="165"/>
      <c r="D25" s="165"/>
      <c r="E25" s="165"/>
      <c r="F25" s="165"/>
      <c r="G25" s="203"/>
      <c r="H25" s="203"/>
      <c r="I25" s="165"/>
      <c r="J25" s="137"/>
    </row>
    <row r="26" spans="1:10" ht="20.100000000000001" hidden="1" customHeight="1" thickTop="1" thickBot="1">
      <c r="A26" s="166" t="s">
        <v>80</v>
      </c>
      <c r="B26" s="167"/>
      <c r="C26" s="167"/>
      <c r="D26" s="167" t="s">
        <v>81</v>
      </c>
      <c r="E26" s="167"/>
      <c r="F26" s="167"/>
      <c r="G26" s="204"/>
      <c r="H26" s="204"/>
      <c r="I26" s="167"/>
      <c r="J26" s="168"/>
    </row>
    <row r="27" spans="1:10" ht="20.100000000000001" customHeight="1">
      <c r="A27" s="164" t="s">
        <v>123</v>
      </c>
      <c r="B27" s="165"/>
      <c r="C27" s="165"/>
      <c r="D27" s="169" t="s">
        <v>124</v>
      </c>
      <c r="E27" s="165"/>
      <c r="F27" s="165"/>
      <c r="G27" s="203"/>
      <c r="H27" s="203"/>
      <c r="I27" s="165"/>
      <c r="J27" s="137"/>
    </row>
    <row r="28" spans="1:10" ht="17.45" customHeight="1">
      <c r="A28" s="166" t="s">
        <v>125</v>
      </c>
      <c r="B28" s="167"/>
      <c r="C28" s="167"/>
      <c r="D28" s="167"/>
      <c r="E28" s="167"/>
      <c r="F28" s="167"/>
      <c r="G28" s="204"/>
      <c r="H28" s="204"/>
      <c r="I28" s="167"/>
      <c r="J28" s="168"/>
    </row>
    <row r="29" spans="1:10" ht="20.100000000000001" customHeight="1">
      <c r="A29" s="170" t="s">
        <v>126</v>
      </c>
      <c r="B29" s="171"/>
      <c r="C29" s="171"/>
      <c r="D29" s="171" t="s">
        <v>127</v>
      </c>
      <c r="E29" s="171"/>
      <c r="F29" s="171"/>
      <c r="G29" s="205"/>
      <c r="H29" s="205"/>
      <c r="I29" s="171"/>
      <c r="J29" s="172"/>
    </row>
    <row r="30" spans="1:10" ht="20.100000000000001" customHeight="1" thickBot="1">
      <c r="A30" s="226"/>
      <c r="B30" s="227"/>
      <c r="C30" s="227"/>
      <c r="D30" s="227"/>
      <c r="E30" s="227"/>
      <c r="F30" s="227"/>
      <c r="G30" s="227"/>
      <c r="H30" s="227"/>
      <c r="I30" s="227"/>
      <c r="J30" s="228"/>
    </row>
    <row r="31" spans="1:10" s="123" customFormat="1" ht="44.25" customHeight="1">
      <c r="A31" s="229" t="s">
        <v>128</v>
      </c>
      <c r="B31" s="230"/>
      <c r="C31" s="230"/>
      <c r="D31" s="230"/>
      <c r="E31" s="230"/>
      <c r="F31" s="230"/>
      <c r="G31" s="230"/>
      <c r="H31" s="230"/>
      <c r="I31" s="230"/>
      <c r="J31" s="231"/>
    </row>
    <row r="32" spans="1:10" ht="20.100000000000001" customHeight="1">
      <c r="A32" s="176" t="s">
        <v>37</v>
      </c>
      <c r="B32" s="176" t="s">
        <v>85</v>
      </c>
      <c r="C32" s="165" t="s">
        <v>129</v>
      </c>
      <c r="D32" s="165"/>
      <c r="E32" s="173" t="s">
        <v>130</v>
      </c>
      <c r="F32" s="178" t="s">
        <v>131</v>
      </c>
      <c r="G32" s="217" t="s">
        <v>132</v>
      </c>
      <c r="H32" s="206" t="s">
        <v>82</v>
      </c>
      <c r="I32" s="216" t="s">
        <v>133</v>
      </c>
      <c r="J32" s="181" t="s">
        <v>134</v>
      </c>
    </row>
    <row r="33" spans="1:10" ht="20.100000000000001" customHeight="1">
      <c r="A33" s="177"/>
      <c r="B33" s="177"/>
      <c r="C33" s="130"/>
      <c r="D33" s="130"/>
      <c r="E33" s="174"/>
      <c r="F33" s="159" t="s">
        <v>37</v>
      </c>
      <c r="G33" s="207" t="s">
        <v>135</v>
      </c>
      <c r="H33" s="207" t="s">
        <v>83</v>
      </c>
      <c r="I33" s="180" t="s">
        <v>49</v>
      </c>
      <c r="J33" s="179" t="s">
        <v>49</v>
      </c>
    </row>
    <row r="34" spans="1:10" ht="20.100000000000001" customHeight="1">
      <c r="A34" s="177"/>
      <c r="B34" s="182"/>
      <c r="C34" s="130"/>
      <c r="D34" s="130"/>
      <c r="E34" s="175"/>
      <c r="F34" s="160"/>
      <c r="G34" s="208" t="s">
        <v>87</v>
      </c>
      <c r="H34" s="208" t="s">
        <v>87</v>
      </c>
      <c r="I34" s="175"/>
      <c r="J34" s="161"/>
    </row>
    <row r="35" spans="1:10" ht="44.25" customHeight="1">
      <c r="A35" s="185">
        <v>1</v>
      </c>
      <c r="B35" s="184">
        <v>3925200000</v>
      </c>
      <c r="C35" s="221" t="s">
        <v>139</v>
      </c>
      <c r="D35" s="219"/>
      <c r="E35" s="186">
        <v>1</v>
      </c>
      <c r="F35" s="187" t="s">
        <v>89</v>
      </c>
      <c r="G35" s="209">
        <f>2*42</f>
        <v>84</v>
      </c>
      <c r="H35" s="209">
        <f>G35+2</f>
        <v>86</v>
      </c>
      <c r="I35" s="188">
        <v>562</v>
      </c>
      <c r="J35" s="189">
        <f>E35*I35</f>
        <v>562</v>
      </c>
    </row>
    <row r="36" spans="1:10" ht="44.25" customHeight="1">
      <c r="A36" s="185">
        <v>2</v>
      </c>
      <c r="B36" s="184">
        <v>3925200000</v>
      </c>
      <c r="C36" s="221" t="s">
        <v>140</v>
      </c>
      <c r="D36" s="219"/>
      <c r="E36" s="186">
        <v>1</v>
      </c>
      <c r="F36" s="187" t="s">
        <v>90</v>
      </c>
      <c r="G36" s="209">
        <f>2*13</f>
        <v>26</v>
      </c>
      <c r="H36" s="209">
        <f t="shared" ref="H36:H55" si="0">G36+2</f>
        <v>28</v>
      </c>
      <c r="I36" s="188">
        <v>167</v>
      </c>
      <c r="J36" s="189">
        <f t="shared" ref="J36:J41" si="1">E36*I36</f>
        <v>167</v>
      </c>
    </row>
    <row r="37" spans="1:10" ht="44.25" customHeight="1">
      <c r="A37" s="185">
        <v>3</v>
      </c>
      <c r="B37" s="184">
        <v>3925200000</v>
      </c>
      <c r="C37" s="221" t="s">
        <v>141</v>
      </c>
      <c r="D37" s="219"/>
      <c r="E37" s="186">
        <v>2</v>
      </c>
      <c r="F37" s="187" t="s">
        <v>91</v>
      </c>
      <c r="G37" s="209">
        <f>(2*26)*2</f>
        <v>104</v>
      </c>
      <c r="H37" s="209">
        <f t="shared" si="0"/>
        <v>106</v>
      </c>
      <c r="I37" s="188">
        <v>352</v>
      </c>
      <c r="J37" s="189">
        <f t="shared" si="1"/>
        <v>704</v>
      </c>
    </row>
    <row r="38" spans="1:10" ht="44.25" customHeight="1">
      <c r="A38" s="185">
        <v>4</v>
      </c>
      <c r="B38" s="184">
        <v>3925200000</v>
      </c>
      <c r="C38" s="221" t="s">
        <v>142</v>
      </c>
      <c r="D38" s="219"/>
      <c r="E38" s="186">
        <v>1</v>
      </c>
      <c r="F38" s="187" t="s">
        <v>92</v>
      </c>
      <c r="G38" s="209">
        <f>2*18</f>
        <v>36</v>
      </c>
      <c r="H38" s="209">
        <f t="shared" si="0"/>
        <v>38</v>
      </c>
      <c r="I38" s="188">
        <v>245</v>
      </c>
      <c r="J38" s="189">
        <f t="shared" si="1"/>
        <v>245</v>
      </c>
    </row>
    <row r="39" spans="1:10" ht="44.25" customHeight="1">
      <c r="A39" s="185">
        <v>5</v>
      </c>
      <c r="B39" s="184">
        <v>3925200000</v>
      </c>
      <c r="C39" s="221" t="s">
        <v>143</v>
      </c>
      <c r="D39" s="219"/>
      <c r="E39" s="186">
        <v>1</v>
      </c>
      <c r="F39" s="187" t="s">
        <v>93</v>
      </c>
      <c r="G39" s="209">
        <f>2*33</f>
        <v>66</v>
      </c>
      <c r="H39" s="209">
        <f t="shared" si="0"/>
        <v>68</v>
      </c>
      <c r="I39" s="188">
        <v>450</v>
      </c>
      <c r="J39" s="189">
        <f t="shared" si="1"/>
        <v>450</v>
      </c>
    </row>
    <row r="40" spans="1:10" ht="44.25" customHeight="1">
      <c r="A40" s="185">
        <v>6</v>
      </c>
      <c r="B40" s="184">
        <v>3925200000</v>
      </c>
      <c r="C40" s="221" t="s">
        <v>144</v>
      </c>
      <c r="D40" s="219"/>
      <c r="E40" s="186">
        <v>1</v>
      </c>
      <c r="F40" s="187" t="s">
        <v>94</v>
      </c>
      <c r="G40" s="209">
        <f>2*25</f>
        <v>50</v>
      </c>
      <c r="H40" s="209">
        <f t="shared" si="0"/>
        <v>52</v>
      </c>
      <c r="I40" s="188">
        <v>345</v>
      </c>
      <c r="J40" s="189">
        <f t="shared" si="1"/>
        <v>345</v>
      </c>
    </row>
    <row r="41" spans="1:10" ht="44.25" customHeight="1">
      <c r="A41" s="185">
        <v>7</v>
      </c>
      <c r="B41" s="184">
        <v>3925200000</v>
      </c>
      <c r="C41" s="221" t="s">
        <v>145</v>
      </c>
      <c r="D41" s="219"/>
      <c r="E41" s="186">
        <v>2</v>
      </c>
      <c r="F41" s="187" t="s">
        <v>95</v>
      </c>
      <c r="G41" s="209">
        <f>(2*51)*2</f>
        <v>204</v>
      </c>
      <c r="H41" s="209">
        <f t="shared" si="0"/>
        <v>206</v>
      </c>
      <c r="I41" s="188">
        <v>692</v>
      </c>
      <c r="J41" s="189">
        <f t="shared" si="1"/>
        <v>1384</v>
      </c>
    </row>
    <row r="42" spans="1:10" ht="44.25" customHeight="1">
      <c r="A42" s="185">
        <v>8</v>
      </c>
      <c r="B42" s="184">
        <v>3925200000</v>
      </c>
      <c r="C42" s="221" t="s">
        <v>146</v>
      </c>
      <c r="D42" s="219"/>
      <c r="E42" s="186">
        <v>1</v>
      </c>
      <c r="F42" s="187" t="s">
        <v>96</v>
      </c>
      <c r="G42" s="209">
        <f>2*33</f>
        <v>66</v>
      </c>
      <c r="H42" s="209">
        <f t="shared" si="0"/>
        <v>68</v>
      </c>
      <c r="I42" s="188">
        <v>450</v>
      </c>
      <c r="J42" s="189">
        <f t="shared" ref="J42:J43" si="2">E42*I42</f>
        <v>450</v>
      </c>
    </row>
    <row r="43" spans="1:10" ht="44.25" customHeight="1">
      <c r="A43" s="185">
        <v>9</v>
      </c>
      <c r="B43" s="184">
        <v>3925200000</v>
      </c>
      <c r="C43" s="221" t="s">
        <v>147</v>
      </c>
      <c r="D43" s="219"/>
      <c r="E43" s="186">
        <v>1</v>
      </c>
      <c r="F43" s="187" t="s">
        <v>97</v>
      </c>
      <c r="G43" s="209">
        <f>2*32</f>
        <v>64</v>
      </c>
      <c r="H43" s="209">
        <f t="shared" si="0"/>
        <v>66</v>
      </c>
      <c r="I43" s="188">
        <v>428</v>
      </c>
      <c r="J43" s="189">
        <f t="shared" si="2"/>
        <v>428</v>
      </c>
    </row>
    <row r="44" spans="1:10" ht="44.25" customHeight="1">
      <c r="A44" s="185">
        <v>10</v>
      </c>
      <c r="B44" s="184">
        <v>3925200000</v>
      </c>
      <c r="C44" s="221" t="s">
        <v>148</v>
      </c>
      <c r="D44" s="219"/>
      <c r="E44" s="186">
        <v>2</v>
      </c>
      <c r="F44" s="187" t="s">
        <v>98</v>
      </c>
      <c r="G44" s="209">
        <f>(2*26)*2</f>
        <v>104</v>
      </c>
      <c r="H44" s="209">
        <f t="shared" si="0"/>
        <v>106</v>
      </c>
      <c r="I44" s="188">
        <v>355</v>
      </c>
      <c r="J44" s="189">
        <f t="shared" ref="J44:J55" si="3">E44*I44</f>
        <v>710</v>
      </c>
    </row>
    <row r="45" spans="1:10" ht="44.25" customHeight="1">
      <c r="A45" s="185">
        <v>11</v>
      </c>
      <c r="B45" s="184">
        <v>3925200000</v>
      </c>
      <c r="C45" s="221" t="s">
        <v>149</v>
      </c>
      <c r="D45" s="219"/>
      <c r="E45" s="186">
        <v>1</v>
      </c>
      <c r="F45" s="187" t="s">
        <v>99</v>
      </c>
      <c r="G45" s="209">
        <f>2*41</f>
        <v>82</v>
      </c>
      <c r="H45" s="209">
        <f t="shared" si="0"/>
        <v>84</v>
      </c>
      <c r="I45" s="188">
        <v>550</v>
      </c>
      <c r="J45" s="189">
        <f t="shared" si="3"/>
        <v>550</v>
      </c>
    </row>
    <row r="46" spans="1:10" ht="44.25" customHeight="1">
      <c r="A46" s="185">
        <v>12</v>
      </c>
      <c r="B46" s="184">
        <v>3925200000</v>
      </c>
      <c r="C46" s="221" t="s">
        <v>150</v>
      </c>
      <c r="D46" s="219"/>
      <c r="E46" s="186">
        <v>1</v>
      </c>
      <c r="F46" s="187" t="s">
        <v>100</v>
      </c>
      <c r="G46" s="209">
        <f>2*20</f>
        <v>40</v>
      </c>
      <c r="H46" s="209">
        <f t="shared" si="0"/>
        <v>42</v>
      </c>
      <c r="I46" s="188">
        <v>274</v>
      </c>
      <c r="J46" s="189">
        <f t="shared" si="3"/>
        <v>274</v>
      </c>
    </row>
    <row r="47" spans="1:10" ht="44.25" customHeight="1">
      <c r="A47" s="185">
        <v>13</v>
      </c>
      <c r="B47" s="184">
        <v>3925200000</v>
      </c>
      <c r="C47" s="221" t="s">
        <v>151</v>
      </c>
      <c r="D47" s="219"/>
      <c r="E47" s="186">
        <v>1</v>
      </c>
      <c r="F47" s="187" t="s">
        <v>101</v>
      </c>
      <c r="G47" s="209">
        <f>2*25</f>
        <v>50</v>
      </c>
      <c r="H47" s="209">
        <f t="shared" si="0"/>
        <v>52</v>
      </c>
      <c r="I47" s="188">
        <v>345</v>
      </c>
      <c r="J47" s="189">
        <f t="shared" si="3"/>
        <v>345</v>
      </c>
    </row>
    <row r="48" spans="1:10" ht="44.25" customHeight="1">
      <c r="A48" s="185">
        <v>14</v>
      </c>
      <c r="B48" s="184">
        <v>3925200000</v>
      </c>
      <c r="C48" s="221" t="s">
        <v>152</v>
      </c>
      <c r="D48" s="219"/>
      <c r="E48" s="186">
        <v>1</v>
      </c>
      <c r="F48" s="187" t="s">
        <v>102</v>
      </c>
      <c r="G48" s="209">
        <f>2*19</f>
        <v>38</v>
      </c>
      <c r="H48" s="209">
        <f t="shared" si="0"/>
        <v>40</v>
      </c>
      <c r="I48" s="188">
        <v>262</v>
      </c>
      <c r="J48" s="189">
        <f t="shared" si="3"/>
        <v>262</v>
      </c>
    </row>
    <row r="49" spans="1:10" ht="44.25" customHeight="1">
      <c r="A49" s="185">
        <v>15</v>
      </c>
      <c r="B49" s="184">
        <v>3925200000</v>
      </c>
      <c r="C49" s="221" t="s">
        <v>153</v>
      </c>
      <c r="D49" s="219"/>
      <c r="E49" s="186">
        <v>1</v>
      </c>
      <c r="F49" s="187" t="s">
        <v>103</v>
      </c>
      <c r="G49" s="209">
        <f>2*25</f>
        <v>50</v>
      </c>
      <c r="H49" s="209">
        <f t="shared" si="0"/>
        <v>52</v>
      </c>
      <c r="I49" s="188">
        <v>343</v>
      </c>
      <c r="J49" s="189">
        <f t="shared" si="3"/>
        <v>343</v>
      </c>
    </row>
    <row r="50" spans="1:10" ht="44.25" customHeight="1">
      <c r="A50" s="185">
        <v>16</v>
      </c>
      <c r="B50" s="184">
        <v>3925200000</v>
      </c>
      <c r="C50" s="221" t="s">
        <v>154</v>
      </c>
      <c r="D50" s="219"/>
      <c r="E50" s="186">
        <v>2</v>
      </c>
      <c r="F50" s="187" t="s">
        <v>104</v>
      </c>
      <c r="G50" s="209">
        <f>(2*24)*2</f>
        <v>96</v>
      </c>
      <c r="H50" s="209">
        <f t="shared" si="0"/>
        <v>98</v>
      </c>
      <c r="I50" s="188">
        <v>327</v>
      </c>
      <c r="J50" s="189">
        <f t="shared" si="3"/>
        <v>654</v>
      </c>
    </row>
    <row r="51" spans="1:10" ht="44.25" customHeight="1">
      <c r="A51" s="185">
        <v>17</v>
      </c>
      <c r="B51" s="184">
        <v>3925200000</v>
      </c>
      <c r="C51" s="221" t="s">
        <v>147</v>
      </c>
      <c r="D51" s="219"/>
      <c r="E51" s="186">
        <v>1</v>
      </c>
      <c r="F51" s="187" t="s">
        <v>105</v>
      </c>
      <c r="G51" s="209">
        <f>32*2</f>
        <v>64</v>
      </c>
      <c r="H51" s="209">
        <f t="shared" si="0"/>
        <v>66</v>
      </c>
      <c r="I51" s="188">
        <v>428</v>
      </c>
      <c r="J51" s="189">
        <f t="shared" si="3"/>
        <v>428</v>
      </c>
    </row>
    <row r="52" spans="1:10" ht="44.25" customHeight="1">
      <c r="A52" s="185">
        <v>18</v>
      </c>
      <c r="B52" s="184">
        <v>3925200000</v>
      </c>
      <c r="C52" s="221" t="s">
        <v>155</v>
      </c>
      <c r="D52" s="219"/>
      <c r="E52" s="186">
        <v>1</v>
      </c>
      <c r="F52" s="187" t="s">
        <v>106</v>
      </c>
      <c r="G52" s="209">
        <f>2*32</f>
        <v>64</v>
      </c>
      <c r="H52" s="209">
        <f t="shared" si="0"/>
        <v>66</v>
      </c>
      <c r="I52" s="188">
        <v>433</v>
      </c>
      <c r="J52" s="189">
        <f t="shared" si="3"/>
        <v>433</v>
      </c>
    </row>
    <row r="53" spans="1:10" ht="44.25" customHeight="1">
      <c r="A53" s="185">
        <v>19</v>
      </c>
      <c r="B53" s="184">
        <v>3925200000</v>
      </c>
      <c r="C53" s="221" t="s">
        <v>156</v>
      </c>
      <c r="D53" s="219"/>
      <c r="E53" s="186">
        <v>9</v>
      </c>
      <c r="F53" s="187" t="s">
        <v>107</v>
      </c>
      <c r="G53" s="209">
        <f>2*63</f>
        <v>126</v>
      </c>
      <c r="H53" s="209">
        <f t="shared" si="0"/>
        <v>128</v>
      </c>
      <c r="I53" s="188">
        <v>94.777770000000004</v>
      </c>
      <c r="J53" s="189">
        <f t="shared" si="3"/>
        <v>852.99993000000006</v>
      </c>
    </row>
    <row r="54" spans="1:10" ht="44.25" customHeight="1">
      <c r="A54" s="185">
        <v>20</v>
      </c>
      <c r="B54" s="184">
        <v>3925200000</v>
      </c>
      <c r="C54" s="221" t="s">
        <v>157</v>
      </c>
      <c r="D54" s="219"/>
      <c r="E54" s="186">
        <v>1</v>
      </c>
      <c r="F54" s="187" t="s">
        <v>108</v>
      </c>
      <c r="G54" s="209">
        <f>2*55</f>
        <v>110</v>
      </c>
      <c r="H54" s="209">
        <f t="shared" si="0"/>
        <v>112</v>
      </c>
      <c r="I54" s="188">
        <v>769</v>
      </c>
      <c r="J54" s="189">
        <f t="shared" si="3"/>
        <v>769</v>
      </c>
    </row>
    <row r="55" spans="1:10" ht="44.25" customHeight="1">
      <c r="A55" s="185">
        <v>21</v>
      </c>
      <c r="B55" s="184">
        <v>3925200000</v>
      </c>
      <c r="C55" s="221" t="s">
        <v>158</v>
      </c>
      <c r="D55" s="219"/>
      <c r="E55" s="186">
        <v>1</v>
      </c>
      <c r="F55" s="187" t="s">
        <v>109</v>
      </c>
      <c r="G55" s="209">
        <f>2*32</f>
        <v>64</v>
      </c>
      <c r="H55" s="209">
        <f t="shared" si="0"/>
        <v>66</v>
      </c>
      <c r="I55" s="188">
        <v>435</v>
      </c>
      <c r="J55" s="189">
        <f t="shared" si="3"/>
        <v>435</v>
      </c>
    </row>
    <row r="56" spans="1:10" ht="44.25" customHeight="1">
      <c r="A56" s="185">
        <v>22</v>
      </c>
      <c r="B56" s="190">
        <v>7610909000</v>
      </c>
      <c r="C56" s="220" t="s">
        <v>159</v>
      </c>
      <c r="D56" s="221"/>
      <c r="E56" s="186">
        <v>3</v>
      </c>
      <c r="F56" s="187" t="s">
        <v>113</v>
      </c>
      <c r="G56" s="209">
        <v>33</v>
      </c>
      <c r="H56" s="209">
        <f>G56+1</f>
        <v>34</v>
      </c>
      <c r="I56" s="188">
        <v>195</v>
      </c>
      <c r="J56" s="189">
        <f t="shared" ref="J56:J64" si="4">E56*I56</f>
        <v>585</v>
      </c>
    </row>
    <row r="57" spans="1:10" ht="44.25" customHeight="1">
      <c r="A57" s="185">
        <v>23</v>
      </c>
      <c r="B57" s="190">
        <v>7610909000</v>
      </c>
      <c r="C57" s="219" t="s">
        <v>160</v>
      </c>
      <c r="D57" s="219"/>
      <c r="E57" s="186">
        <v>2</v>
      </c>
      <c r="F57" s="187" t="s">
        <v>114</v>
      </c>
      <c r="G57" s="209">
        <v>20</v>
      </c>
      <c r="H57" s="209">
        <f t="shared" ref="H57:H64" si="5">G57+1</f>
        <v>21</v>
      </c>
      <c r="I57" s="188">
        <v>30</v>
      </c>
      <c r="J57" s="189">
        <f t="shared" si="4"/>
        <v>60</v>
      </c>
    </row>
    <row r="58" spans="1:10" ht="44.25" customHeight="1">
      <c r="A58" s="185">
        <v>24</v>
      </c>
      <c r="B58" s="190">
        <v>7610909000</v>
      </c>
      <c r="C58" s="219" t="s">
        <v>161</v>
      </c>
      <c r="D58" s="219"/>
      <c r="E58" s="186">
        <v>6</v>
      </c>
      <c r="F58" s="214" t="s">
        <v>115</v>
      </c>
      <c r="G58" s="209">
        <v>36</v>
      </c>
      <c r="H58" s="209">
        <f t="shared" si="5"/>
        <v>37</v>
      </c>
      <c r="I58" s="188">
        <v>150</v>
      </c>
      <c r="J58" s="189">
        <f t="shared" si="4"/>
        <v>900</v>
      </c>
    </row>
    <row r="59" spans="1:10" ht="44.25" customHeight="1">
      <c r="A59" s="185">
        <v>25</v>
      </c>
      <c r="B59" s="190">
        <v>7610909000</v>
      </c>
      <c r="C59" s="219" t="s">
        <v>162</v>
      </c>
      <c r="D59" s="219"/>
      <c r="E59" s="186">
        <v>2</v>
      </c>
      <c r="F59" s="187" t="s">
        <v>110</v>
      </c>
      <c r="G59" s="209">
        <v>21</v>
      </c>
      <c r="H59" s="209">
        <f t="shared" si="5"/>
        <v>22</v>
      </c>
      <c r="I59" s="188">
        <v>179.5</v>
      </c>
      <c r="J59" s="189">
        <f t="shared" si="4"/>
        <v>359</v>
      </c>
    </row>
    <row r="60" spans="1:10" ht="44.25" customHeight="1">
      <c r="A60" s="185">
        <v>26</v>
      </c>
      <c r="B60" s="190">
        <v>7610909000</v>
      </c>
      <c r="C60" s="219" t="s">
        <v>163</v>
      </c>
      <c r="D60" s="219"/>
      <c r="E60" s="186">
        <v>2</v>
      </c>
      <c r="F60" s="187" t="s">
        <v>116</v>
      </c>
      <c r="G60" s="209">
        <v>24</v>
      </c>
      <c r="H60" s="209">
        <f t="shared" si="5"/>
        <v>25</v>
      </c>
      <c r="I60" s="188">
        <v>210</v>
      </c>
      <c r="J60" s="189">
        <f t="shared" si="4"/>
        <v>420</v>
      </c>
    </row>
    <row r="61" spans="1:10" ht="44.25" customHeight="1">
      <c r="A61" s="185">
        <v>27</v>
      </c>
      <c r="B61" s="190">
        <v>7610909000</v>
      </c>
      <c r="C61" s="219" t="s">
        <v>164</v>
      </c>
      <c r="D61" s="219"/>
      <c r="E61" s="186">
        <v>1</v>
      </c>
      <c r="F61" s="187" t="s">
        <v>111</v>
      </c>
      <c r="G61" s="209">
        <v>7</v>
      </c>
      <c r="H61" s="209">
        <f t="shared" si="5"/>
        <v>8</v>
      </c>
      <c r="I61" s="188">
        <v>125</v>
      </c>
      <c r="J61" s="189">
        <f t="shared" si="4"/>
        <v>125</v>
      </c>
    </row>
    <row r="62" spans="1:10" ht="44.25" customHeight="1">
      <c r="A62" s="185">
        <v>28</v>
      </c>
      <c r="B62" s="190">
        <v>7610909000</v>
      </c>
      <c r="C62" s="219" t="s">
        <v>165</v>
      </c>
      <c r="D62" s="219"/>
      <c r="E62" s="186">
        <v>1</v>
      </c>
      <c r="F62" s="187" t="s">
        <v>112</v>
      </c>
      <c r="G62" s="209">
        <v>26</v>
      </c>
      <c r="H62" s="209">
        <f t="shared" si="5"/>
        <v>27</v>
      </c>
      <c r="I62" s="188">
        <v>454</v>
      </c>
      <c r="J62" s="189">
        <f t="shared" si="4"/>
        <v>454</v>
      </c>
    </row>
    <row r="63" spans="1:10" ht="44.25" customHeight="1">
      <c r="A63" s="185">
        <v>29</v>
      </c>
      <c r="B63" s="190">
        <v>7610909000</v>
      </c>
      <c r="C63" s="219" t="s">
        <v>166</v>
      </c>
      <c r="D63" s="219"/>
      <c r="E63" s="186">
        <v>2</v>
      </c>
      <c r="F63" s="187" t="s">
        <v>117</v>
      </c>
      <c r="G63" s="209">
        <v>10</v>
      </c>
      <c r="H63" s="209">
        <f t="shared" si="5"/>
        <v>11</v>
      </c>
      <c r="I63" s="188">
        <v>87</v>
      </c>
      <c r="J63" s="189">
        <f t="shared" si="4"/>
        <v>174</v>
      </c>
    </row>
    <row r="64" spans="1:10" ht="44.25" customHeight="1">
      <c r="A64" s="185">
        <v>30</v>
      </c>
      <c r="B64" s="190">
        <v>7610909000</v>
      </c>
      <c r="C64" s="219" t="s">
        <v>163</v>
      </c>
      <c r="D64" s="219"/>
      <c r="E64" s="186">
        <v>1</v>
      </c>
      <c r="F64" s="187" t="s">
        <v>118</v>
      </c>
      <c r="G64" s="209">
        <v>7</v>
      </c>
      <c r="H64" s="209">
        <f t="shared" si="5"/>
        <v>8</v>
      </c>
      <c r="I64" s="188">
        <v>111</v>
      </c>
      <c r="J64" s="189">
        <f t="shared" si="4"/>
        <v>111</v>
      </c>
    </row>
    <row r="65" spans="1:13" ht="20.100000000000001" customHeight="1">
      <c r="A65" s="166"/>
      <c r="B65" s="166"/>
      <c r="C65" s="166"/>
      <c r="D65" s="168" t="s">
        <v>167</v>
      </c>
      <c r="E65" s="191">
        <f>SUM(E35:E64)</f>
        <v>53</v>
      </c>
      <c r="F65" s="192"/>
      <c r="G65" s="213">
        <f>SUM(G35:G64)</f>
        <v>1772</v>
      </c>
      <c r="H65" s="209">
        <f>SUM(H35:H64)</f>
        <v>1823</v>
      </c>
      <c r="I65" s="188"/>
      <c r="J65" s="193">
        <f>SUM(J35:J64)</f>
        <v>13978.99993</v>
      </c>
      <c r="L65" s="194"/>
      <c r="M65" s="194"/>
    </row>
    <row r="66" spans="1:13" ht="20.100000000000001" customHeight="1">
      <c r="A66" s="130"/>
      <c r="B66" s="130"/>
      <c r="C66" s="130"/>
      <c r="D66" s="130"/>
      <c r="E66" s="130"/>
      <c r="F66" s="130"/>
      <c r="G66" s="202"/>
      <c r="H66" s="210"/>
      <c r="I66" s="195"/>
      <c r="J66" s="130"/>
      <c r="L66" s="194"/>
      <c r="M66" s="194"/>
    </row>
    <row r="67" spans="1:13" ht="20.100000000000001" customHeight="1">
      <c r="A67" s="145" t="s">
        <v>138</v>
      </c>
      <c r="B67" s="145"/>
      <c r="C67" s="145"/>
      <c r="D67" s="145"/>
      <c r="E67" s="145"/>
      <c r="F67" s="145"/>
      <c r="G67" s="211"/>
      <c r="H67" s="211"/>
      <c r="I67" s="196"/>
      <c r="J67" s="130"/>
    </row>
    <row r="68" spans="1:13" ht="87" customHeight="1">
      <c r="A68" s="218" t="s">
        <v>137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</row>
    <row r="69" spans="1:13" ht="87" customHeight="1" thickBot="1">
      <c r="A69" s="218" t="s">
        <v>136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5"/>
    </row>
    <row r="70" spans="1:13" ht="20.100000000000001" customHeight="1" thickTop="1" thickBot="1">
      <c r="A70" s="157" t="s">
        <v>169</v>
      </c>
      <c r="B70" s="146"/>
      <c r="C70" s="146"/>
      <c r="D70" s="146"/>
      <c r="E70" s="146" t="s">
        <v>84</v>
      </c>
      <c r="F70" s="197"/>
      <c r="G70" s="212"/>
      <c r="H70" s="212"/>
      <c r="I70" s="198"/>
      <c r="J70" s="199"/>
    </row>
    <row r="71" spans="1:13" ht="20.100000000000001" customHeight="1" thickTop="1">
      <c r="A71" s="130"/>
      <c r="B71" s="130"/>
      <c r="C71" s="130"/>
      <c r="D71" s="130"/>
      <c r="E71" s="130"/>
      <c r="F71" s="130"/>
      <c r="G71" s="202"/>
      <c r="H71" s="202"/>
      <c r="I71" s="130"/>
      <c r="J71" s="130"/>
    </row>
    <row r="72" spans="1:13" ht="47.25" customHeight="1">
      <c r="A72" s="130"/>
      <c r="B72" s="130"/>
      <c r="C72" s="162" t="s">
        <v>168</v>
      </c>
      <c r="D72" s="130"/>
      <c r="E72" s="225" t="s">
        <v>86</v>
      </c>
      <c r="F72" s="225"/>
      <c r="G72" s="225"/>
      <c r="H72" s="225"/>
      <c r="I72" s="225"/>
      <c r="J72" s="130"/>
    </row>
    <row r="73" spans="1:13" ht="32.25" customHeight="1">
      <c r="A73" s="4"/>
      <c r="B73" s="4"/>
      <c r="C73" s="163"/>
      <c r="D73" s="4"/>
      <c r="E73" s="4"/>
      <c r="F73" s="4"/>
      <c r="G73" s="201"/>
      <c r="I73" s="4"/>
      <c r="J73" s="4"/>
    </row>
    <row r="74" spans="1:13" ht="20.100000000000001" customHeight="1">
      <c r="C74" s="119"/>
      <c r="H74" s="149"/>
    </row>
    <row r="75" spans="1:13" ht="20.100000000000001" customHeight="1"/>
    <row r="76" spans="1:13" ht="20.100000000000001" customHeight="1"/>
    <row r="77" spans="1:13" ht="20.100000000000001" customHeight="1"/>
    <row r="78" spans="1:13" ht="20.100000000000001" customHeight="1"/>
    <row r="79" spans="1:13" ht="20.100000000000001" customHeight="1"/>
    <row r="80" spans="1:13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37">
    <mergeCell ref="D24:F24"/>
    <mergeCell ref="A4:J23"/>
    <mergeCell ref="E72:I72"/>
    <mergeCell ref="A30:J30"/>
    <mergeCell ref="C35:D35"/>
    <mergeCell ref="A31:J31"/>
    <mergeCell ref="C42:D42"/>
    <mergeCell ref="C43:D43"/>
    <mergeCell ref="C44:D44"/>
    <mergeCell ref="C45:D45"/>
    <mergeCell ref="C46:D46"/>
    <mergeCell ref="C59:D59"/>
    <mergeCell ref="C58:D58"/>
    <mergeCell ref="C64:D64"/>
    <mergeCell ref="C60:D60"/>
    <mergeCell ref="C36:D36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51:D51"/>
    <mergeCell ref="C52:D52"/>
    <mergeCell ref="C53:D53"/>
    <mergeCell ref="C55:D55"/>
    <mergeCell ref="C54:D54"/>
    <mergeCell ref="A68:K68"/>
    <mergeCell ref="A69:J69"/>
    <mergeCell ref="C57:D57"/>
    <mergeCell ref="C56:D56"/>
    <mergeCell ref="C61:D61"/>
    <mergeCell ref="C62:D62"/>
    <mergeCell ref="C63:D63"/>
  </mergeCells>
  <pageMargins left="0.23622047244094491" right="0.23622047244094491" top="0.35433070866141736" bottom="0.55118110236220474" header="0.31496062992125984" footer="0.31496062992125984"/>
  <pageSetup paperSize="9"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77"/>
  <sheetViews>
    <sheetView topLeftCell="A25" workbookViewId="0">
      <selection activeCell="A27" sqref="A27"/>
    </sheetView>
  </sheetViews>
  <sheetFormatPr defaultRowHeight="15"/>
  <cols>
    <col min="1" max="1" width="10.5703125" customWidth="1"/>
    <col min="2" max="2" width="18.28515625" customWidth="1"/>
    <col min="3" max="3" width="47.42578125" customWidth="1"/>
    <col min="4" max="4" width="17.28515625" customWidth="1"/>
    <col min="5" max="5" width="11.42578125" customWidth="1"/>
    <col min="6" max="6" width="13" customWidth="1"/>
    <col min="7" max="7" width="13.5703125" customWidth="1"/>
    <col min="8" max="8" width="16.7109375" customWidth="1"/>
    <col min="9" max="9" width="16.85546875" customWidth="1"/>
  </cols>
  <sheetData>
    <row r="2" spans="1:9" ht="20.100000000000001" customHeight="1">
      <c r="A2" s="4"/>
      <c r="B2" s="4"/>
      <c r="C2" s="23" t="s">
        <v>48</v>
      </c>
      <c r="D2" s="23"/>
      <c r="E2" s="64"/>
      <c r="F2" s="64"/>
      <c r="G2" s="4"/>
      <c r="H2" s="4"/>
      <c r="I2" s="4"/>
    </row>
    <row r="3" spans="1:9" ht="20.100000000000001" customHeight="1" thickBot="1">
      <c r="A3" s="21"/>
      <c r="B3" s="21"/>
      <c r="C3" s="21"/>
      <c r="D3" s="21"/>
      <c r="E3" s="21"/>
      <c r="F3" s="21"/>
      <c r="G3" s="21"/>
      <c r="H3" s="21"/>
      <c r="I3" s="21"/>
    </row>
    <row r="4" spans="1:9" ht="20.100000000000001" customHeight="1">
      <c r="A4" s="18" t="s">
        <v>0</v>
      </c>
      <c r="B4" s="60"/>
      <c r="C4" s="76" t="s">
        <v>38</v>
      </c>
      <c r="D4" s="4"/>
      <c r="E4" s="4"/>
      <c r="F4" s="4"/>
      <c r="G4" s="4"/>
      <c r="H4" s="4"/>
      <c r="I4" s="17"/>
    </row>
    <row r="5" spans="1:9" ht="20.100000000000001" customHeight="1">
      <c r="A5" s="18"/>
      <c r="B5" s="60"/>
      <c r="C5" s="76" t="s">
        <v>39</v>
      </c>
      <c r="D5" s="4"/>
      <c r="E5" s="4"/>
      <c r="F5" s="4"/>
      <c r="G5" s="4"/>
      <c r="H5" s="4"/>
      <c r="I5" s="19"/>
    </row>
    <row r="6" spans="1:9" ht="20.100000000000001" customHeight="1">
      <c r="A6" s="18"/>
      <c r="B6" s="60"/>
      <c r="C6" s="68" t="s">
        <v>43</v>
      </c>
      <c r="D6" s="68">
        <v>94701211000</v>
      </c>
      <c r="E6" s="4"/>
      <c r="F6" s="4"/>
      <c r="G6" s="4"/>
      <c r="H6" s="4"/>
      <c r="I6" s="19"/>
    </row>
    <row r="7" spans="1:9" ht="20.100000000000001" customHeight="1">
      <c r="A7" s="18"/>
      <c r="B7" s="60"/>
      <c r="C7" s="68" t="s">
        <v>44</v>
      </c>
      <c r="D7" s="4"/>
      <c r="E7" s="4"/>
      <c r="F7" s="4"/>
      <c r="G7" s="4"/>
      <c r="H7" s="4"/>
      <c r="I7" s="19"/>
    </row>
    <row r="8" spans="1:9" ht="20.100000000000001" customHeight="1">
      <c r="A8" s="18"/>
      <c r="B8" s="60"/>
      <c r="C8" s="4"/>
      <c r="D8" s="4"/>
      <c r="E8" s="4"/>
      <c r="F8" s="4"/>
      <c r="G8" s="4"/>
      <c r="H8" s="4"/>
      <c r="I8" s="19"/>
    </row>
    <row r="9" spans="1:9" ht="20.100000000000001" customHeight="1">
      <c r="A9" s="56"/>
      <c r="B9" s="61"/>
      <c r="C9" s="57"/>
      <c r="D9" s="57"/>
      <c r="E9" s="57"/>
      <c r="F9" s="57"/>
      <c r="G9" s="57"/>
      <c r="H9" s="57"/>
      <c r="I9" s="58"/>
    </row>
    <row r="10" spans="1:9" ht="20.100000000000001" customHeight="1">
      <c r="A10" s="65" t="s">
        <v>1</v>
      </c>
      <c r="B10" s="66"/>
      <c r="C10" s="68" t="s">
        <v>40</v>
      </c>
      <c r="D10" s="4"/>
      <c r="E10" s="68" t="s">
        <v>41</v>
      </c>
      <c r="F10" s="4"/>
      <c r="G10" s="4"/>
      <c r="H10" s="4"/>
      <c r="I10" s="19"/>
    </row>
    <row r="11" spans="1:9" ht="20.100000000000001" customHeight="1">
      <c r="A11" s="18"/>
      <c r="B11" s="60"/>
      <c r="C11" s="68" t="s">
        <v>42</v>
      </c>
      <c r="D11" s="4"/>
      <c r="E11" s="4"/>
      <c r="F11" s="251">
        <v>26008052710334</v>
      </c>
      <c r="G11" s="251"/>
      <c r="H11" s="4"/>
      <c r="I11" s="19"/>
    </row>
    <row r="12" spans="1:9" ht="20.100000000000001" customHeight="1" thickBot="1">
      <c r="A12" s="20" t="s">
        <v>2</v>
      </c>
      <c r="B12" s="67"/>
      <c r="C12" s="21" t="s">
        <v>3</v>
      </c>
      <c r="D12" s="21"/>
      <c r="E12" s="21"/>
      <c r="F12" s="21"/>
      <c r="G12" s="21"/>
      <c r="H12" s="21"/>
      <c r="I12" s="22"/>
    </row>
    <row r="13" spans="1:9" ht="20.100000000000001" customHeight="1">
      <c r="A13" s="15" t="s">
        <v>4</v>
      </c>
      <c r="B13" s="59"/>
      <c r="C13" s="16" t="s">
        <v>5</v>
      </c>
      <c r="D13" s="16"/>
      <c r="E13" s="16"/>
      <c r="F13" s="16"/>
      <c r="G13" s="16"/>
      <c r="H13" s="16"/>
      <c r="I13" s="17"/>
    </row>
    <row r="14" spans="1:9" ht="20.100000000000001" customHeight="1">
      <c r="A14" s="18"/>
      <c r="B14" s="60"/>
      <c r="C14" s="4" t="s">
        <v>6</v>
      </c>
      <c r="D14" s="4"/>
      <c r="E14" s="4"/>
      <c r="F14" s="4"/>
      <c r="G14" s="4"/>
      <c r="H14" s="4"/>
      <c r="I14" s="19"/>
    </row>
    <row r="15" spans="1:9" ht="20.100000000000001" customHeight="1" thickBot="1">
      <c r="A15" s="20"/>
      <c r="B15" s="67"/>
      <c r="C15" s="21" t="s">
        <v>7</v>
      </c>
      <c r="D15" s="21"/>
      <c r="E15" s="21"/>
      <c r="F15" s="21"/>
      <c r="G15" s="21"/>
      <c r="H15" s="21"/>
      <c r="I15" s="22"/>
    </row>
    <row r="16" spans="1:9" ht="20.100000000000001" customHeight="1">
      <c r="A16" s="15" t="s">
        <v>8</v>
      </c>
      <c r="B16" s="59"/>
      <c r="C16" s="68" t="s">
        <v>68</v>
      </c>
      <c r="D16" s="42"/>
      <c r="E16" s="42"/>
      <c r="F16" s="42"/>
      <c r="G16" s="43"/>
      <c r="H16" s="4"/>
      <c r="I16" s="17"/>
    </row>
    <row r="17" spans="1:9" ht="20.100000000000001" customHeight="1" thickBot="1">
      <c r="A17" s="20"/>
      <c r="B17" s="67"/>
      <c r="C17" s="43"/>
      <c r="D17" s="43"/>
      <c r="E17" s="43"/>
      <c r="F17" s="43"/>
      <c r="G17" s="43"/>
      <c r="H17" s="4"/>
      <c r="I17" s="22"/>
    </row>
    <row r="18" spans="1:9" ht="20.100000000000001" customHeight="1">
      <c r="A18" s="15" t="s">
        <v>9</v>
      </c>
      <c r="B18" s="59"/>
      <c r="C18" s="16" t="s">
        <v>45</v>
      </c>
      <c r="D18" s="16"/>
      <c r="E18" s="16"/>
      <c r="F18" s="16"/>
      <c r="G18" s="16"/>
      <c r="H18" s="16"/>
      <c r="I18" s="17"/>
    </row>
    <row r="19" spans="1:9" ht="20.100000000000001" customHeight="1" thickBot="1">
      <c r="A19" s="20"/>
      <c r="B19" s="67"/>
      <c r="C19" s="50"/>
      <c r="D19" s="50"/>
      <c r="E19" s="50"/>
      <c r="F19" s="50"/>
      <c r="G19" s="50"/>
      <c r="H19" s="21"/>
      <c r="I19" s="22"/>
    </row>
    <row r="20" spans="1:9" ht="20.100000000000001" customHeight="1" thickBot="1">
      <c r="A20" s="89" t="s">
        <v>10</v>
      </c>
      <c r="B20" s="47"/>
      <c r="C20" s="49" t="s">
        <v>46</v>
      </c>
      <c r="D20" s="49"/>
      <c r="E20" s="47"/>
      <c r="F20" s="47"/>
      <c r="G20" s="47"/>
      <c r="H20" s="47"/>
      <c r="I20" s="48"/>
    </row>
    <row r="21" spans="1:9" ht="20.100000000000001" customHeight="1" thickBot="1">
      <c r="A21" s="89" t="s">
        <v>11</v>
      </c>
      <c r="B21" s="47"/>
      <c r="C21" s="47"/>
      <c r="D21" s="47"/>
      <c r="E21" s="47"/>
      <c r="F21" s="47"/>
      <c r="G21" s="47"/>
      <c r="H21" s="47"/>
      <c r="I21" s="48"/>
    </row>
    <row r="22" spans="1:9" ht="20.100000000000001" customHeight="1" thickBot="1">
      <c r="A22" s="18" t="s">
        <v>12</v>
      </c>
      <c r="B22" s="4"/>
      <c r="C22" s="4" t="s">
        <v>31</v>
      </c>
      <c r="D22" s="4"/>
      <c r="E22" s="4"/>
      <c r="F22" s="4"/>
      <c r="G22" s="4"/>
      <c r="H22" s="4"/>
      <c r="I22" s="19"/>
    </row>
    <row r="23" spans="1:9" ht="20.100000000000001" customHeight="1" thickBot="1">
      <c r="A23" s="89" t="s">
        <v>13</v>
      </c>
      <c r="B23" s="47"/>
      <c r="C23" s="47" t="s">
        <v>47</v>
      </c>
      <c r="D23" s="47"/>
      <c r="E23" s="47"/>
      <c r="F23" s="47"/>
      <c r="G23" s="47"/>
      <c r="H23" s="47"/>
      <c r="I23" s="48"/>
    </row>
    <row r="24" spans="1:9" ht="20.100000000000001" customHeight="1" thickBot="1">
      <c r="A24" s="89" t="s">
        <v>64</v>
      </c>
      <c r="B24" s="47"/>
      <c r="C24" s="47"/>
      <c r="D24" s="47"/>
      <c r="E24" s="47"/>
      <c r="F24" s="47"/>
      <c r="G24" s="47"/>
      <c r="H24" s="47"/>
      <c r="I24" s="48"/>
    </row>
    <row r="25" spans="1:9" ht="20.100000000000001" customHeight="1" thickBot="1">
      <c r="A25" s="90" t="s">
        <v>65</v>
      </c>
      <c r="B25" s="91"/>
      <c r="C25" s="91"/>
      <c r="D25" s="91"/>
      <c r="E25" s="47"/>
      <c r="F25" s="47"/>
      <c r="G25" s="47"/>
      <c r="H25" s="47"/>
      <c r="I25" s="48"/>
    </row>
    <row r="26" spans="1:9" ht="20.100000000000001" customHeight="1" thickBot="1">
      <c r="A26" s="233" t="s">
        <v>14</v>
      </c>
      <c r="B26" s="234"/>
      <c r="C26" s="234"/>
      <c r="D26" s="234"/>
      <c r="E26" s="234"/>
      <c r="F26" s="234"/>
      <c r="G26" s="234"/>
      <c r="H26" s="234"/>
      <c r="I26" s="235"/>
    </row>
    <row r="27" spans="1:9" ht="20.100000000000001" customHeight="1" thickBot="1">
      <c r="A27" s="18" t="s">
        <v>69</v>
      </c>
      <c r="B27" s="4"/>
      <c r="C27" s="4"/>
      <c r="D27" s="4"/>
      <c r="E27" s="4"/>
      <c r="F27" s="4"/>
      <c r="G27" s="4"/>
      <c r="H27" s="4"/>
      <c r="I27" s="17"/>
    </row>
    <row r="28" spans="1:9" ht="20.100000000000001" customHeight="1" thickTop="1">
      <c r="A28" s="236" t="s">
        <v>15</v>
      </c>
      <c r="B28" s="239" t="s">
        <v>16</v>
      </c>
      <c r="C28" s="240"/>
      <c r="D28" s="245" t="s">
        <v>35</v>
      </c>
      <c r="E28" s="248" t="s">
        <v>36</v>
      </c>
      <c r="F28" s="74" t="s">
        <v>17</v>
      </c>
      <c r="G28" s="74" t="s">
        <v>18</v>
      </c>
      <c r="H28" s="82" t="s">
        <v>19</v>
      </c>
      <c r="I28" s="82" t="s">
        <v>20</v>
      </c>
    </row>
    <row r="29" spans="1:9" ht="20.100000000000001" customHeight="1">
      <c r="A29" s="237"/>
      <c r="B29" s="241"/>
      <c r="C29" s="242"/>
      <c r="D29" s="246"/>
      <c r="E29" s="249"/>
      <c r="F29" s="39" t="s">
        <v>21</v>
      </c>
      <c r="G29" s="39" t="s">
        <v>22</v>
      </c>
      <c r="H29" s="83" t="s">
        <v>49</v>
      </c>
      <c r="I29" s="83" t="s">
        <v>49</v>
      </c>
    </row>
    <row r="30" spans="1:9" ht="20.100000000000001" customHeight="1" thickBot="1">
      <c r="A30" s="238"/>
      <c r="B30" s="243"/>
      <c r="C30" s="244"/>
      <c r="D30" s="247"/>
      <c r="E30" s="250"/>
      <c r="F30" s="75" t="s">
        <v>24</v>
      </c>
      <c r="G30" s="75" t="s">
        <v>24</v>
      </c>
      <c r="H30" s="84"/>
      <c r="I30" s="84"/>
    </row>
    <row r="31" spans="1:9" ht="72.75" customHeight="1" thickTop="1">
      <c r="A31" s="74">
        <v>1</v>
      </c>
      <c r="B31" s="256" t="s">
        <v>55</v>
      </c>
      <c r="C31" s="257"/>
      <c r="D31" s="78">
        <v>1</v>
      </c>
      <c r="E31" s="80">
        <v>1</v>
      </c>
      <c r="F31" s="101">
        <v>4514</v>
      </c>
      <c r="G31" s="101">
        <v>5041</v>
      </c>
      <c r="H31" s="98">
        <v>12588</v>
      </c>
      <c r="I31" s="98">
        <v>12588</v>
      </c>
    </row>
    <row r="32" spans="1:9" ht="20.100000000000001" customHeight="1">
      <c r="A32" s="39">
        <v>2</v>
      </c>
      <c r="B32" s="73" t="s">
        <v>50</v>
      </c>
      <c r="C32" s="77"/>
      <c r="D32" s="79">
        <v>1</v>
      </c>
      <c r="E32" s="81">
        <v>2</v>
      </c>
      <c r="F32" s="102">
        <v>2604</v>
      </c>
      <c r="G32" s="102">
        <v>2607</v>
      </c>
      <c r="H32" s="99">
        <v>5309</v>
      </c>
      <c r="I32" s="99">
        <v>5309</v>
      </c>
    </row>
    <row r="33" spans="1:9" ht="33" customHeight="1">
      <c r="A33" s="39">
        <v>3</v>
      </c>
      <c r="B33" s="252" t="s">
        <v>51</v>
      </c>
      <c r="C33" s="253"/>
      <c r="D33" s="79">
        <v>1</v>
      </c>
      <c r="E33" s="81">
        <v>6</v>
      </c>
      <c r="F33" s="102">
        <v>512</v>
      </c>
      <c r="G33" s="102">
        <v>513</v>
      </c>
      <c r="H33" s="99">
        <v>1395</v>
      </c>
      <c r="I33" s="99">
        <f>H33</f>
        <v>1395</v>
      </c>
    </row>
    <row r="34" spans="1:9" ht="20.100000000000001" customHeight="1">
      <c r="A34" s="39">
        <v>4</v>
      </c>
      <c r="B34" s="73" t="s">
        <v>52</v>
      </c>
      <c r="C34" s="77"/>
      <c r="D34" s="79">
        <v>1</v>
      </c>
      <c r="E34" s="81">
        <v>7</v>
      </c>
      <c r="F34" s="102">
        <v>416</v>
      </c>
      <c r="G34" s="102">
        <v>418</v>
      </c>
      <c r="H34" s="99">
        <v>1888</v>
      </c>
      <c r="I34" s="99">
        <f>H34</f>
        <v>1888</v>
      </c>
    </row>
    <row r="35" spans="1:9" ht="20.100000000000001" customHeight="1">
      <c r="A35" s="39">
        <v>5</v>
      </c>
      <c r="B35" s="73" t="s">
        <v>53</v>
      </c>
      <c r="C35" s="77"/>
      <c r="D35" s="79">
        <v>1</v>
      </c>
      <c r="E35" s="81">
        <v>9</v>
      </c>
      <c r="F35" s="102">
        <v>248</v>
      </c>
      <c r="G35" s="102">
        <v>263</v>
      </c>
      <c r="H35" s="99">
        <v>1845</v>
      </c>
      <c r="I35" s="99">
        <v>1845</v>
      </c>
    </row>
    <row r="36" spans="1:9" ht="126.75" customHeight="1" thickBot="1">
      <c r="A36" s="39">
        <v>6</v>
      </c>
      <c r="B36" s="254" t="s">
        <v>54</v>
      </c>
      <c r="C36" s="255"/>
      <c r="D36" s="86">
        <v>1</v>
      </c>
      <c r="E36" s="87">
        <v>10</v>
      </c>
      <c r="F36" s="103">
        <v>678</v>
      </c>
      <c r="G36" s="103">
        <v>758</v>
      </c>
      <c r="H36" s="100">
        <v>13743</v>
      </c>
      <c r="I36" s="100">
        <v>13743</v>
      </c>
    </row>
    <row r="37" spans="1:9" ht="20.100000000000001" customHeight="1" thickBot="1">
      <c r="A37" s="92">
        <v>7</v>
      </c>
      <c r="B37" s="89" t="s">
        <v>63</v>
      </c>
      <c r="C37" s="48"/>
      <c r="D37" s="38">
        <v>1</v>
      </c>
      <c r="E37" s="48">
        <v>11</v>
      </c>
      <c r="F37" s="38">
        <v>462</v>
      </c>
      <c r="G37" s="38">
        <v>463</v>
      </c>
      <c r="H37" s="44">
        <v>1257</v>
      </c>
      <c r="I37" s="44">
        <f>H37</f>
        <v>1257</v>
      </c>
    </row>
    <row r="38" spans="1:9" ht="20.100000000000001" customHeight="1" thickBot="1">
      <c r="A38" s="40"/>
      <c r="B38" s="20"/>
      <c r="C38" s="22" t="s">
        <v>25</v>
      </c>
      <c r="D38" s="40">
        <v>7</v>
      </c>
      <c r="E38" s="22"/>
      <c r="F38" s="40">
        <f>SUM(F31:F37)</f>
        <v>9434</v>
      </c>
      <c r="G38" s="27">
        <f>SUM(G31:G37)</f>
        <v>10063</v>
      </c>
      <c r="H38" s="88">
        <f>SUM(H31:H37)</f>
        <v>38025</v>
      </c>
      <c r="I38" s="85">
        <f>SUM(I31:I37)</f>
        <v>38025</v>
      </c>
    </row>
    <row r="39" spans="1:9" ht="20.100000000000001" customHeight="1">
      <c r="A39" s="18"/>
      <c r="B39" s="4"/>
      <c r="C39" s="4"/>
      <c r="D39" s="4"/>
      <c r="E39" s="19"/>
      <c r="F39" s="4"/>
      <c r="G39" s="4"/>
      <c r="H39" s="4"/>
      <c r="I39" s="19"/>
    </row>
    <row r="40" spans="1:9" ht="20.100000000000001" customHeight="1" thickBot="1">
      <c r="A40" s="28" t="s">
        <v>56</v>
      </c>
      <c r="B40" s="26"/>
      <c r="C40" s="24"/>
      <c r="D40" s="24"/>
      <c r="E40" s="24"/>
      <c r="F40" s="24"/>
      <c r="G40" s="24"/>
      <c r="H40" s="24"/>
      <c r="I40" s="19"/>
    </row>
    <row r="41" spans="1:9" ht="20.100000000000001" customHeight="1" thickBot="1">
      <c r="A41" s="89" t="s">
        <v>26</v>
      </c>
      <c r="B41" s="47"/>
      <c r="C41" s="47"/>
      <c r="D41" s="47" t="s">
        <v>27</v>
      </c>
      <c r="E41" s="47"/>
      <c r="F41" s="47"/>
      <c r="G41" s="47"/>
      <c r="H41" s="47"/>
      <c r="I41" s="48"/>
    </row>
    <row r="42" spans="1:9" ht="20.100000000000001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9" ht="20.100000000000001" customHeight="1">
      <c r="A43" s="4"/>
      <c r="B43" s="64" t="s">
        <v>28</v>
      </c>
      <c r="C43" s="64"/>
      <c r="D43" s="64"/>
      <c r="E43" s="64"/>
      <c r="F43" s="64"/>
      <c r="G43" s="64" t="s">
        <v>29</v>
      </c>
      <c r="H43" s="4"/>
      <c r="I43" s="4"/>
    </row>
    <row r="44" spans="1:9" ht="20.100000000000001" customHeight="1">
      <c r="A44" s="4"/>
      <c r="B44" s="4"/>
      <c r="C44" s="4"/>
      <c r="D44" s="4"/>
      <c r="E44" s="4"/>
      <c r="F44" s="4"/>
      <c r="G44" s="4"/>
      <c r="H44" s="71"/>
      <c r="I44" s="71"/>
    </row>
    <row r="45" spans="1:9" ht="20.100000000000001" customHeight="1">
      <c r="A45" s="4"/>
      <c r="B45" s="4"/>
      <c r="C45" s="4"/>
      <c r="D45" s="4"/>
      <c r="E45" s="4"/>
      <c r="F45" s="4"/>
      <c r="G45" s="4"/>
      <c r="H45" s="71"/>
      <c r="I45" s="71"/>
    </row>
    <row r="46" spans="1:9" ht="20.100000000000001" customHeight="1">
      <c r="A46" s="4"/>
      <c r="B46" s="4"/>
      <c r="C46" s="4"/>
      <c r="D46" s="4"/>
      <c r="E46" s="4"/>
      <c r="F46" s="4"/>
      <c r="G46" s="4"/>
      <c r="H46" s="71"/>
      <c r="I46" s="71"/>
    </row>
    <row r="47" spans="1:9" ht="20.100000000000001" customHeight="1">
      <c r="A47" s="4"/>
      <c r="B47" s="4"/>
      <c r="C47" s="4"/>
      <c r="D47" s="4"/>
      <c r="E47" s="4"/>
      <c r="F47" s="4"/>
      <c r="G47" s="4"/>
      <c r="H47" s="71"/>
      <c r="I47" s="71"/>
    </row>
    <row r="48" spans="1:9" ht="20.100000000000001" customHeight="1">
      <c r="A48" s="4"/>
      <c r="B48" s="4"/>
      <c r="C48" s="4"/>
      <c r="D48" s="4"/>
      <c r="E48" s="4"/>
      <c r="F48" s="4"/>
      <c r="G48" s="4"/>
      <c r="H48" s="71"/>
      <c r="I48" s="71"/>
    </row>
    <row r="49" spans="1:9" ht="20.100000000000001" customHeight="1">
      <c r="A49" s="4"/>
      <c r="B49" s="258"/>
      <c r="C49" s="258"/>
      <c r="D49" s="4"/>
      <c r="E49" s="4"/>
      <c r="F49" s="69"/>
      <c r="G49" s="69"/>
      <c r="H49" s="71"/>
      <c r="I49" s="4"/>
    </row>
    <row r="50" spans="1:9" ht="20.100000000000001" customHeight="1">
      <c r="A50" s="4"/>
      <c r="B50" s="4"/>
      <c r="C50" s="4"/>
      <c r="D50" s="4"/>
      <c r="E50" s="4"/>
      <c r="F50" s="4"/>
      <c r="G50" s="4"/>
      <c r="H50" s="71"/>
      <c r="I50" s="71"/>
    </row>
    <row r="51" spans="1:9" ht="20.100000000000001" customHeight="1">
      <c r="A51" s="4"/>
      <c r="B51" s="4"/>
      <c r="C51" s="4"/>
      <c r="D51" s="4"/>
      <c r="E51" s="4"/>
      <c r="F51" s="4"/>
      <c r="G51" s="4"/>
      <c r="H51" s="71"/>
      <c r="I51" s="71"/>
    </row>
    <row r="52" spans="1:9" ht="20.100000000000001" customHeight="1">
      <c r="A52" s="4"/>
      <c r="B52" s="4"/>
      <c r="C52" s="4"/>
      <c r="D52" s="4"/>
      <c r="E52" s="4"/>
      <c r="F52" s="4"/>
      <c r="G52" s="4"/>
      <c r="H52" s="71"/>
      <c r="I52" s="71"/>
    </row>
    <row r="53" spans="1:9" ht="20.100000000000001" customHeight="1">
      <c r="A53" s="4"/>
      <c r="B53" s="232"/>
      <c r="C53" s="232"/>
      <c r="H53" s="72"/>
    </row>
    <row r="54" spans="1:9" ht="20.100000000000001" customHeight="1">
      <c r="A54" s="4"/>
      <c r="B54" s="4"/>
      <c r="C54" s="4"/>
      <c r="D54" s="4"/>
      <c r="E54" s="4"/>
      <c r="F54" s="4"/>
      <c r="G54" s="4"/>
      <c r="H54" s="71"/>
      <c r="I54" s="71"/>
    </row>
    <row r="55" spans="1:9" ht="20.100000000000001" customHeight="1">
      <c r="A55" s="4"/>
      <c r="B55" s="4"/>
      <c r="C55" s="4"/>
      <c r="D55" s="4"/>
      <c r="E55" s="4"/>
      <c r="F55" s="4"/>
      <c r="G55" s="4"/>
      <c r="H55" s="71"/>
      <c r="I55" s="71"/>
    </row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>
      <c r="A63" s="4"/>
      <c r="B63" s="4"/>
      <c r="C63" s="4"/>
      <c r="D63" s="4"/>
      <c r="E63" s="4"/>
      <c r="F63" s="4"/>
      <c r="G63" s="4"/>
      <c r="H63" s="4"/>
      <c r="I63" s="4"/>
    </row>
    <row r="64" spans="1:9" ht="20.100000000000001" customHeight="1">
      <c r="A64" s="4"/>
      <c r="I64" s="4"/>
    </row>
    <row r="65" spans="1:9" ht="20.100000000000001" customHeight="1">
      <c r="A65" s="4"/>
      <c r="B65" s="4"/>
      <c r="C65" s="4"/>
      <c r="D65" s="4"/>
      <c r="E65" s="4"/>
      <c r="F65" s="4"/>
      <c r="G65" s="4"/>
      <c r="H65" s="4"/>
      <c r="I65" s="4"/>
    </row>
    <row r="66" spans="1:9" ht="20.100000000000001" customHeight="1"/>
    <row r="67" spans="1:9" ht="20.100000000000001" customHeight="1"/>
    <row r="68" spans="1:9" ht="20.100000000000001" customHeight="1"/>
    <row r="69" spans="1:9" ht="20.100000000000001" customHeight="1"/>
    <row r="70" spans="1:9" ht="20.100000000000001" customHeight="1"/>
    <row r="71" spans="1:9" ht="20.100000000000001" customHeight="1"/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</sheetData>
  <mergeCells count="11">
    <mergeCell ref="F11:G11"/>
    <mergeCell ref="B33:C33"/>
    <mergeCell ref="B36:C36"/>
    <mergeCell ref="B31:C31"/>
    <mergeCell ref="B49:C49"/>
    <mergeCell ref="B53:C53"/>
    <mergeCell ref="A26:I26"/>
    <mergeCell ref="A28:A30"/>
    <mergeCell ref="B28:C30"/>
    <mergeCell ref="D28:D30"/>
    <mergeCell ref="E28:E30"/>
  </mergeCells>
  <pageMargins left="0.23622047244094491" right="0.23622047244094491" top="0.74803149606299213" bottom="0.74803149606299213" header="0.31496062992125984" footer="0.31496062992125984"/>
  <pageSetup paperSize="9" scale="5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64"/>
  <sheetViews>
    <sheetView topLeftCell="A20" workbookViewId="0">
      <selection activeCell="D37" sqref="D37"/>
    </sheetView>
  </sheetViews>
  <sheetFormatPr defaultRowHeight="15"/>
  <cols>
    <col min="1" max="1" width="12.140625" customWidth="1"/>
    <col min="2" max="2" width="16" customWidth="1"/>
    <col min="3" max="3" width="49" customWidth="1"/>
    <col min="4" max="4" width="16.7109375" customWidth="1"/>
    <col min="5" max="5" width="11.28515625" customWidth="1"/>
    <col min="6" max="6" width="16.140625" customWidth="1"/>
    <col min="7" max="7" width="9.5703125" customWidth="1"/>
    <col min="8" max="8" width="16.28515625" customWidth="1"/>
    <col min="9" max="9" width="17.85546875" customWidth="1"/>
  </cols>
  <sheetData>
    <row r="3" spans="1:9" ht="21">
      <c r="A3" s="4"/>
      <c r="B3" s="64"/>
      <c r="C3" s="23" t="s">
        <v>57</v>
      </c>
      <c r="D3" s="23"/>
      <c r="E3" s="64"/>
      <c r="F3" s="64"/>
      <c r="G3" s="4"/>
      <c r="H3" s="4"/>
      <c r="I3" s="4"/>
    </row>
    <row r="4" spans="1:9" ht="21">
      <c r="A4" s="4"/>
      <c r="B4" s="64"/>
      <c r="C4" s="23"/>
      <c r="D4" s="23"/>
      <c r="E4" s="64"/>
      <c r="F4" s="64"/>
      <c r="G4" s="4"/>
      <c r="H4" s="4"/>
      <c r="I4" s="4"/>
    </row>
    <row r="5" spans="1:9" ht="21.75" thickBot="1">
      <c r="A5" s="21"/>
      <c r="B5" s="105"/>
      <c r="C5" s="106"/>
      <c r="D5" s="106"/>
      <c r="E5" s="105"/>
      <c r="F5" s="105"/>
      <c r="G5" s="21"/>
      <c r="H5" s="21"/>
      <c r="I5" s="21"/>
    </row>
    <row r="6" spans="1:9" ht="18.75">
      <c r="A6" s="18" t="s">
        <v>0</v>
      </c>
      <c r="B6" s="60"/>
      <c r="C6" s="76" t="s">
        <v>38</v>
      </c>
      <c r="D6" s="4"/>
      <c r="E6" s="4"/>
      <c r="F6" s="4"/>
      <c r="G6" s="4"/>
      <c r="H6" s="4"/>
      <c r="I6" s="19"/>
    </row>
    <row r="7" spans="1:9" ht="20.100000000000001" customHeight="1">
      <c r="A7" s="18"/>
      <c r="B7" s="60"/>
      <c r="C7" s="76" t="s">
        <v>39</v>
      </c>
      <c r="D7" s="4"/>
      <c r="E7" s="4"/>
      <c r="F7" s="4"/>
      <c r="G7" s="4"/>
      <c r="H7" s="4"/>
      <c r="I7" s="19"/>
    </row>
    <row r="8" spans="1:9" ht="20.100000000000001" customHeight="1">
      <c r="A8" s="18"/>
      <c r="B8" s="60"/>
      <c r="C8" s="68" t="s">
        <v>43</v>
      </c>
      <c r="D8" s="68">
        <v>94701211000</v>
      </c>
      <c r="E8" s="4"/>
      <c r="F8" s="4"/>
      <c r="G8" s="4"/>
      <c r="H8" s="4"/>
      <c r="I8" s="19"/>
    </row>
    <row r="9" spans="1:9" ht="20.100000000000001" customHeight="1">
      <c r="A9" s="18"/>
      <c r="B9" s="60"/>
      <c r="C9" s="68" t="s">
        <v>44</v>
      </c>
      <c r="D9" s="4"/>
      <c r="E9" s="4"/>
      <c r="F9" s="4"/>
      <c r="G9" s="4"/>
      <c r="H9" s="4"/>
      <c r="I9" s="19"/>
    </row>
    <row r="10" spans="1:9" ht="17.25" customHeight="1">
      <c r="A10" s="18"/>
      <c r="B10" s="60"/>
      <c r="C10" s="4"/>
      <c r="D10" s="4"/>
      <c r="E10" s="4"/>
      <c r="F10" s="4"/>
      <c r="G10" s="4"/>
      <c r="H10" s="4"/>
      <c r="I10" s="19"/>
    </row>
    <row r="11" spans="1:9" ht="19.5" hidden="1" customHeight="1">
      <c r="A11" s="56"/>
      <c r="B11" s="61"/>
      <c r="C11" s="57"/>
      <c r="D11" s="57"/>
      <c r="E11" s="57"/>
      <c r="F11" s="57"/>
      <c r="G11" s="57"/>
      <c r="H11" s="57"/>
      <c r="I11" s="58"/>
    </row>
    <row r="12" spans="1:9" ht="19.5" hidden="1" customHeight="1" thickBot="1">
      <c r="A12" s="65" t="s">
        <v>1</v>
      </c>
      <c r="B12" s="66"/>
      <c r="C12" s="68" t="s">
        <v>40</v>
      </c>
      <c r="D12" s="4"/>
      <c r="E12" s="68" t="s">
        <v>41</v>
      </c>
      <c r="F12" s="4"/>
      <c r="G12" s="4"/>
      <c r="H12" s="4"/>
      <c r="I12" s="19"/>
    </row>
    <row r="13" spans="1:9" ht="20.100000000000001" customHeight="1">
      <c r="A13" s="18"/>
      <c r="B13" s="60"/>
      <c r="C13" s="68" t="s">
        <v>42</v>
      </c>
      <c r="D13" s="4"/>
      <c r="E13" s="4"/>
      <c r="F13" s="251">
        <v>26008052710334</v>
      </c>
      <c r="G13" s="251"/>
      <c r="H13" s="4"/>
      <c r="I13" s="19"/>
    </row>
    <row r="14" spans="1:9" ht="19.5" customHeight="1" thickBot="1">
      <c r="A14" s="20" t="s">
        <v>2</v>
      </c>
      <c r="B14" s="67"/>
      <c r="C14" s="21" t="s">
        <v>3</v>
      </c>
      <c r="D14" s="21"/>
      <c r="E14" s="21"/>
      <c r="F14" s="21"/>
      <c r="G14" s="21"/>
      <c r="H14" s="21"/>
      <c r="I14" s="22"/>
    </row>
    <row r="15" spans="1:9" ht="19.5" customHeight="1">
      <c r="A15" s="15" t="s">
        <v>4</v>
      </c>
      <c r="B15" s="59"/>
      <c r="C15" s="16" t="s">
        <v>5</v>
      </c>
      <c r="D15" s="16"/>
      <c r="E15" s="16"/>
      <c r="F15" s="16"/>
      <c r="G15" s="16"/>
      <c r="H15" s="16"/>
      <c r="I15" s="17"/>
    </row>
    <row r="16" spans="1:9" ht="20.100000000000001" customHeight="1">
      <c r="A16" s="18"/>
      <c r="B16" s="60"/>
      <c r="C16" s="4" t="s">
        <v>6</v>
      </c>
      <c r="D16" s="4"/>
      <c r="E16" s="4"/>
      <c r="F16" s="4"/>
      <c r="G16" s="4"/>
      <c r="H16" s="4"/>
      <c r="I16" s="19"/>
    </row>
    <row r="17" spans="1:9" ht="20.100000000000001" customHeight="1" thickBot="1">
      <c r="A17" s="20"/>
      <c r="B17" s="67"/>
      <c r="C17" s="21" t="s">
        <v>7</v>
      </c>
      <c r="D17" s="21"/>
      <c r="E17" s="21"/>
      <c r="F17" s="21"/>
      <c r="G17" s="21"/>
      <c r="H17" s="21"/>
      <c r="I17" s="22"/>
    </row>
    <row r="18" spans="1:9" ht="20.100000000000001" customHeight="1">
      <c r="A18" s="15" t="s">
        <v>8</v>
      </c>
      <c r="B18" s="59"/>
      <c r="C18" s="68" t="s">
        <v>70</v>
      </c>
      <c r="D18" s="42"/>
      <c r="E18" s="42"/>
      <c r="F18" s="42"/>
      <c r="G18" s="43"/>
      <c r="H18" s="4"/>
      <c r="I18" s="17"/>
    </row>
    <row r="19" spans="1:9" ht="20.100000000000001" customHeight="1" thickBot="1">
      <c r="A19" s="20"/>
      <c r="B19" s="67"/>
      <c r="C19" s="43"/>
      <c r="D19" s="43"/>
      <c r="E19" s="43"/>
      <c r="F19" s="43"/>
      <c r="G19" s="43"/>
      <c r="H19" s="4"/>
      <c r="I19" s="22"/>
    </row>
    <row r="20" spans="1:9" ht="20.100000000000001" customHeight="1">
      <c r="A20" s="15" t="s">
        <v>9</v>
      </c>
      <c r="B20" s="59"/>
      <c r="C20" s="16" t="s">
        <v>45</v>
      </c>
      <c r="D20" s="16"/>
      <c r="E20" s="16"/>
      <c r="F20" s="16"/>
      <c r="G20" s="16"/>
      <c r="H20" s="16"/>
      <c r="I20" s="17"/>
    </row>
    <row r="21" spans="1:9" ht="20.100000000000001" customHeight="1" thickBot="1">
      <c r="A21" s="20"/>
      <c r="B21" s="67"/>
      <c r="C21" s="50"/>
      <c r="D21" s="50"/>
      <c r="E21" s="50"/>
      <c r="F21" s="50"/>
      <c r="G21" s="50"/>
      <c r="H21" s="21"/>
      <c r="I21" s="22"/>
    </row>
    <row r="22" spans="1:9" ht="20.100000000000001" customHeight="1" thickBot="1">
      <c r="A22" s="89" t="s">
        <v>10</v>
      </c>
      <c r="B22" s="47"/>
      <c r="C22" s="49" t="s">
        <v>46</v>
      </c>
      <c r="D22" s="49"/>
      <c r="E22" s="47"/>
      <c r="F22" s="47"/>
      <c r="G22" s="47"/>
      <c r="H22" s="47"/>
      <c r="I22" s="48"/>
    </row>
    <row r="23" spans="1:9" ht="20.100000000000001" customHeight="1" thickBot="1">
      <c r="A23" s="89" t="s">
        <v>11</v>
      </c>
      <c r="B23" s="47"/>
      <c r="C23" s="47"/>
      <c r="D23" s="47"/>
      <c r="E23" s="47"/>
      <c r="F23" s="47"/>
      <c r="G23" s="47"/>
      <c r="H23" s="47"/>
      <c r="I23" s="48"/>
    </row>
    <row r="24" spans="1:9" ht="20.100000000000001" customHeight="1" thickBot="1">
      <c r="A24" s="18" t="s">
        <v>12</v>
      </c>
      <c r="B24" s="4"/>
      <c r="C24" s="4" t="s">
        <v>31</v>
      </c>
      <c r="D24" s="4"/>
      <c r="E24" s="4"/>
      <c r="F24" s="4"/>
      <c r="G24" s="4"/>
      <c r="H24" s="4"/>
      <c r="I24" s="19"/>
    </row>
    <row r="25" spans="1:9" ht="20.100000000000001" customHeight="1" thickBot="1">
      <c r="A25" s="89" t="s">
        <v>13</v>
      </c>
      <c r="B25" s="47"/>
      <c r="C25" s="47" t="s">
        <v>47</v>
      </c>
      <c r="D25" s="47"/>
      <c r="E25" s="47"/>
      <c r="F25" s="47"/>
      <c r="G25" s="47"/>
      <c r="H25" s="47"/>
      <c r="I25" s="48"/>
    </row>
    <row r="26" spans="1:9" ht="20.100000000000001" customHeight="1" thickBot="1">
      <c r="A26" s="89"/>
      <c r="B26" s="47"/>
      <c r="C26" s="47"/>
      <c r="D26" s="47"/>
      <c r="E26" s="47"/>
      <c r="F26" s="47"/>
      <c r="G26" s="47"/>
      <c r="H26" s="47"/>
      <c r="I26" s="48"/>
    </row>
    <row r="27" spans="1:9" ht="20.100000000000001" customHeight="1" thickTop="1" thickBot="1">
      <c r="A27" s="104" t="s">
        <v>66</v>
      </c>
      <c r="B27" s="25"/>
      <c r="C27" s="25"/>
      <c r="D27" s="25"/>
      <c r="E27" s="25"/>
      <c r="F27" s="25"/>
      <c r="G27" s="25"/>
      <c r="H27" s="25"/>
      <c r="I27" s="29"/>
    </row>
    <row r="28" spans="1:9" ht="20.100000000000001" customHeight="1" thickTop="1" thickBot="1">
      <c r="A28" s="104" t="s">
        <v>67</v>
      </c>
      <c r="B28" s="51"/>
      <c r="C28" s="51"/>
      <c r="D28" s="51"/>
      <c r="E28" s="25"/>
      <c r="F28" s="25"/>
      <c r="G28" s="25"/>
      <c r="H28" s="25"/>
      <c r="I28" s="29"/>
    </row>
    <row r="29" spans="1:9" ht="20.100000000000001" customHeight="1" thickTop="1" thickBot="1">
      <c r="A29" s="261" t="s">
        <v>14</v>
      </c>
      <c r="B29" s="262"/>
      <c r="C29" s="262"/>
      <c r="D29" s="262"/>
      <c r="E29" s="262"/>
      <c r="F29" s="262"/>
      <c r="G29" s="262"/>
      <c r="H29" s="262"/>
      <c r="I29" s="263"/>
    </row>
    <row r="30" spans="1:9" ht="20.100000000000001" customHeight="1" thickTop="1" thickBot="1">
      <c r="A30" s="30" t="s">
        <v>71</v>
      </c>
      <c r="B30" s="31"/>
      <c r="C30" s="31"/>
      <c r="D30" s="31"/>
      <c r="E30" s="31"/>
      <c r="F30" s="31"/>
      <c r="G30" s="31"/>
      <c r="H30" s="31"/>
      <c r="I30" s="32"/>
    </row>
    <row r="31" spans="1:9" ht="20.100000000000001" customHeight="1" thickTop="1">
      <c r="A31" s="33" t="s">
        <v>15</v>
      </c>
      <c r="B31" s="264" t="s">
        <v>16</v>
      </c>
      <c r="C31" s="265"/>
      <c r="D31" s="268" t="s">
        <v>35</v>
      </c>
      <c r="E31" s="268" t="s">
        <v>36</v>
      </c>
      <c r="F31" s="55" t="s">
        <v>17</v>
      </c>
      <c r="G31" s="55" t="s">
        <v>18</v>
      </c>
      <c r="H31" s="11" t="s">
        <v>19</v>
      </c>
      <c r="I31" s="11" t="s">
        <v>20</v>
      </c>
    </row>
    <row r="32" spans="1:9" ht="20.100000000000001" customHeight="1">
      <c r="A32" s="41"/>
      <c r="B32" s="266"/>
      <c r="C32" s="267"/>
      <c r="D32" s="269"/>
      <c r="E32" s="269"/>
      <c r="F32" s="54" t="s">
        <v>21</v>
      </c>
      <c r="G32" s="54" t="s">
        <v>22</v>
      </c>
      <c r="H32" s="54" t="s">
        <v>49</v>
      </c>
      <c r="I32" s="54" t="s">
        <v>49</v>
      </c>
    </row>
    <row r="33" spans="1:9" ht="20.100000000000001" customHeight="1" thickBot="1">
      <c r="A33" s="34"/>
      <c r="B33" s="266"/>
      <c r="C33" s="267"/>
      <c r="D33" s="269"/>
      <c r="E33" s="269"/>
      <c r="F33" s="54" t="s">
        <v>24</v>
      </c>
      <c r="G33" s="54" t="s">
        <v>24</v>
      </c>
      <c r="H33" s="12"/>
      <c r="I33" s="12"/>
    </row>
    <row r="34" spans="1:9" ht="20.100000000000001" customHeight="1" thickBot="1">
      <c r="A34" s="95">
        <v>1</v>
      </c>
      <c r="B34" s="260" t="s">
        <v>58</v>
      </c>
      <c r="C34" s="260"/>
      <c r="D34" s="97">
        <v>1</v>
      </c>
      <c r="E34" s="97">
        <v>3</v>
      </c>
      <c r="F34" s="97">
        <v>1519</v>
      </c>
      <c r="G34" s="97">
        <v>1521</v>
      </c>
      <c r="H34" s="96">
        <v>3314</v>
      </c>
      <c r="I34" s="96">
        <v>3314</v>
      </c>
    </row>
    <row r="35" spans="1:9" ht="20.100000000000001" customHeight="1" thickBot="1">
      <c r="A35" s="95">
        <v>2</v>
      </c>
      <c r="B35" s="95" t="s">
        <v>30</v>
      </c>
      <c r="C35" s="95"/>
      <c r="D35" s="97">
        <v>1</v>
      </c>
      <c r="E35" s="97">
        <v>4</v>
      </c>
      <c r="F35" s="97">
        <v>260</v>
      </c>
      <c r="G35" s="97">
        <v>265</v>
      </c>
      <c r="H35" s="96">
        <v>23631</v>
      </c>
      <c r="I35" s="96">
        <f>H35</f>
        <v>23631</v>
      </c>
    </row>
    <row r="36" spans="1:9" ht="42" customHeight="1" thickBot="1">
      <c r="A36" s="95">
        <v>3</v>
      </c>
      <c r="B36" s="259" t="s">
        <v>59</v>
      </c>
      <c r="C36" s="259"/>
      <c r="D36" s="97">
        <v>1</v>
      </c>
      <c r="E36" s="97">
        <v>5</v>
      </c>
      <c r="F36" s="97">
        <v>617</v>
      </c>
      <c r="G36" s="97">
        <v>637</v>
      </c>
      <c r="H36" s="96">
        <v>6999</v>
      </c>
      <c r="I36" s="96">
        <f>H36</f>
        <v>6999</v>
      </c>
    </row>
    <row r="37" spans="1:9" ht="40.5" customHeight="1" thickBot="1">
      <c r="A37" s="95">
        <v>4</v>
      </c>
      <c r="B37" s="259" t="s">
        <v>60</v>
      </c>
      <c r="C37" s="259"/>
      <c r="D37" s="97">
        <v>1</v>
      </c>
      <c r="E37" s="97">
        <v>8</v>
      </c>
      <c r="F37" s="97">
        <v>630</v>
      </c>
      <c r="G37" s="97">
        <v>635</v>
      </c>
      <c r="H37" s="96">
        <v>3031</v>
      </c>
      <c r="I37" s="96">
        <f>H37</f>
        <v>3031</v>
      </c>
    </row>
    <row r="38" spans="1:9" ht="20.100000000000001" customHeight="1" thickBot="1">
      <c r="A38" s="95"/>
      <c r="B38" s="270" t="s">
        <v>61</v>
      </c>
      <c r="C38" s="271"/>
      <c r="D38" s="95">
        <v>4</v>
      </c>
      <c r="E38" s="95"/>
      <c r="F38" s="95">
        <f>SUM(F34:F37)</f>
        <v>3026</v>
      </c>
      <c r="G38" s="95">
        <f>SUM(G34:G37)</f>
        <v>3058</v>
      </c>
      <c r="H38" s="96">
        <f>SUM(H34:H37)</f>
        <v>36975</v>
      </c>
      <c r="I38" s="96">
        <f>SUM(I34:I37)</f>
        <v>36975</v>
      </c>
    </row>
    <row r="39" spans="1:9" ht="20.100000000000001" customHeight="1" thickBot="1">
      <c r="A39" s="24" t="s">
        <v>62</v>
      </c>
      <c r="B39" s="26"/>
      <c r="C39" s="24"/>
      <c r="D39" s="24"/>
      <c r="E39" s="24"/>
      <c r="F39" s="24"/>
      <c r="G39" s="24"/>
      <c r="H39" s="24"/>
      <c r="I39" s="24"/>
    </row>
    <row r="40" spans="1:9" ht="20.100000000000001" customHeight="1" thickTop="1" thickBot="1">
      <c r="A40" s="8" t="s">
        <v>26</v>
      </c>
      <c r="B40" s="9"/>
      <c r="C40" s="9"/>
      <c r="D40" s="9" t="s">
        <v>27</v>
      </c>
      <c r="E40" s="9"/>
      <c r="F40" s="9"/>
      <c r="G40" s="9"/>
      <c r="H40" s="9"/>
      <c r="I40" s="10"/>
    </row>
    <row r="41" spans="1:9" ht="20.100000000000001" customHeight="1" thickTop="1">
      <c r="A41" s="24"/>
      <c r="B41" s="24"/>
      <c r="C41" s="24"/>
      <c r="D41" s="24"/>
      <c r="E41" s="24"/>
      <c r="F41" s="24"/>
      <c r="G41" s="24"/>
      <c r="H41" s="93"/>
      <c r="I41" s="93"/>
    </row>
    <row r="42" spans="1:9" ht="20.100000000000001" customHeight="1">
      <c r="A42" s="24"/>
      <c r="B42" s="24"/>
      <c r="C42" s="24"/>
      <c r="D42" s="24"/>
      <c r="E42" s="24"/>
      <c r="F42" s="24"/>
      <c r="G42" s="24"/>
      <c r="H42" s="93"/>
      <c r="I42" s="93"/>
    </row>
    <row r="43" spans="1:9" ht="20.100000000000001" customHeight="1">
      <c r="A43" s="24"/>
      <c r="B43" s="258"/>
      <c r="C43" s="258"/>
      <c r="D43" s="94"/>
      <c r="E43" s="94"/>
      <c r="F43" s="94"/>
      <c r="G43" s="94"/>
      <c r="H43" s="93"/>
      <c r="I43" s="93"/>
    </row>
    <row r="44" spans="1:9" ht="20.100000000000001" customHeight="1">
      <c r="A44" s="24"/>
      <c r="B44" s="24"/>
      <c r="C44" s="24"/>
      <c r="D44" s="24"/>
      <c r="E44" s="24"/>
      <c r="F44" s="24"/>
      <c r="G44" s="24"/>
      <c r="H44" s="93"/>
      <c r="I44" s="93"/>
    </row>
    <row r="45" spans="1:9" ht="20.100000000000001" customHeight="1">
      <c r="A45" s="24"/>
      <c r="B45" s="24"/>
      <c r="C45" s="24"/>
      <c r="D45" s="24"/>
      <c r="E45" s="24"/>
      <c r="F45" s="24"/>
      <c r="G45" s="24"/>
      <c r="H45" s="93"/>
      <c r="I45" s="93"/>
    </row>
    <row r="46" spans="1:9" ht="20.100000000000001" customHeight="1">
      <c r="A46" s="24"/>
      <c r="B46" s="24"/>
      <c r="C46" s="24"/>
      <c r="D46" s="24"/>
      <c r="E46" s="24"/>
      <c r="F46" s="24"/>
      <c r="G46" s="24"/>
      <c r="H46" s="24"/>
      <c r="I46" s="24"/>
    </row>
    <row r="47" spans="1:9" ht="20.100000000000001" customHeight="1"/>
    <row r="48" spans="1:9" ht="20.100000000000001" customHeight="1"/>
    <row r="49" spans="1:9" ht="20.100000000000001" customHeight="1">
      <c r="A49" s="4"/>
      <c r="B49" s="4"/>
      <c r="C49" s="4"/>
      <c r="D49" s="4"/>
      <c r="E49" s="4"/>
      <c r="F49" s="4"/>
      <c r="G49" s="4"/>
      <c r="H49" s="4"/>
      <c r="I49" s="4"/>
    </row>
    <row r="50" spans="1:9" ht="20.100000000000001" customHeight="1">
      <c r="A50" s="4"/>
      <c r="B50" s="4"/>
      <c r="C50" s="4"/>
      <c r="D50" s="4"/>
      <c r="E50" s="4"/>
      <c r="F50" s="4"/>
      <c r="G50" s="4"/>
      <c r="H50" s="4"/>
      <c r="I50" s="4"/>
    </row>
    <row r="51" spans="1:9" ht="20.100000000000001" customHeight="1">
      <c r="A51" s="4"/>
      <c r="B51" s="4"/>
      <c r="C51" s="4"/>
      <c r="D51" s="4"/>
      <c r="E51" s="4"/>
      <c r="F51" s="4"/>
      <c r="G51" s="4"/>
      <c r="H51" s="4"/>
      <c r="I51" s="4"/>
    </row>
    <row r="52" spans="1:9" ht="20.100000000000001" customHeight="1">
      <c r="A52" s="4"/>
      <c r="B52" s="64" t="s">
        <v>28</v>
      </c>
      <c r="C52" s="64"/>
      <c r="D52" s="64"/>
      <c r="E52" s="64"/>
      <c r="F52" s="64"/>
      <c r="G52" s="64" t="s">
        <v>29</v>
      </c>
      <c r="H52" s="64"/>
      <c r="I52" s="4"/>
    </row>
    <row r="53" spans="1:9" ht="20.100000000000001" customHeight="1">
      <c r="A53" s="4"/>
      <c r="B53" s="4"/>
      <c r="C53" s="4"/>
      <c r="D53" s="4"/>
      <c r="E53" s="4"/>
      <c r="F53" s="4"/>
      <c r="G53" s="4"/>
      <c r="H53" s="4"/>
      <c r="I53" s="4"/>
    </row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</sheetData>
  <mergeCells count="10">
    <mergeCell ref="F13:G13"/>
    <mergeCell ref="B36:C36"/>
    <mergeCell ref="B37:C37"/>
    <mergeCell ref="B34:C34"/>
    <mergeCell ref="B43:C43"/>
    <mergeCell ref="A29:I29"/>
    <mergeCell ref="B31:C33"/>
    <mergeCell ref="D31:D33"/>
    <mergeCell ref="E31:E33"/>
    <mergeCell ref="B38:C38"/>
  </mergeCells>
  <pageMargins left="0.23622047244094491" right="0.23622047244094491" top="0.74803149606299213" bottom="0.74803149606299213" header="0.31496062992125984" footer="0.31496062992125984"/>
  <pageSetup paperSize="9" scale="60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>
      <selection activeCell="I47" sqref="I47"/>
    </sheetView>
  </sheetViews>
  <sheetFormatPr defaultRowHeight="15"/>
  <cols>
    <col min="2" max="2" width="32.140625" customWidth="1"/>
    <col min="8" max="8" width="16.42578125" customWidth="1"/>
    <col min="9" max="9" width="29.140625" customWidth="1"/>
  </cols>
  <sheetData>
    <row r="1" spans="1:9" ht="23.25">
      <c r="A1" s="4"/>
      <c r="B1" s="4"/>
      <c r="C1" s="62" t="s">
        <v>171</v>
      </c>
      <c r="D1" s="62"/>
      <c r="E1" s="63"/>
      <c r="F1" s="4"/>
      <c r="G1" s="4"/>
      <c r="H1" s="4"/>
      <c r="I1" s="4"/>
    </row>
    <row r="2" spans="1:9" ht="24" thickBot="1">
      <c r="A2" s="4"/>
      <c r="B2" s="4"/>
      <c r="C2" s="63"/>
      <c r="D2" s="63"/>
      <c r="E2" s="63"/>
      <c r="F2" s="4"/>
      <c r="G2" s="4"/>
      <c r="H2" s="4"/>
      <c r="I2" s="4"/>
    </row>
    <row r="3" spans="1:9" ht="18.75">
      <c r="A3" s="124" t="s">
        <v>172</v>
      </c>
      <c r="B3" s="125"/>
      <c r="C3" s="155" t="s">
        <v>79</v>
      </c>
      <c r="D3" s="126"/>
      <c r="E3" s="126"/>
      <c r="F3" s="126"/>
      <c r="G3" s="126"/>
      <c r="H3" s="126"/>
      <c r="I3" s="127"/>
    </row>
    <row r="4" spans="1:9" ht="18.75">
      <c r="A4" s="128"/>
      <c r="B4" s="129"/>
      <c r="C4" s="118" t="s">
        <v>77</v>
      </c>
      <c r="D4" s="130"/>
      <c r="E4" s="130"/>
      <c r="F4" s="130"/>
      <c r="G4" s="130"/>
      <c r="H4" s="130"/>
      <c r="I4" s="131"/>
    </row>
    <row r="5" spans="1:9" ht="18.75">
      <c r="A5" s="128"/>
      <c r="B5" s="129"/>
      <c r="C5" s="118" t="s">
        <v>173</v>
      </c>
      <c r="D5" s="274">
        <v>400886700401</v>
      </c>
      <c r="E5" s="274"/>
      <c r="F5" s="130"/>
      <c r="G5" s="130"/>
      <c r="H5" s="130"/>
      <c r="I5" s="131"/>
    </row>
    <row r="6" spans="1:9" ht="18.75">
      <c r="A6" s="128"/>
      <c r="B6" s="129"/>
      <c r="C6" s="156" t="s">
        <v>44</v>
      </c>
      <c r="D6" s="134"/>
      <c r="E6" s="134"/>
      <c r="F6" s="134"/>
      <c r="G6" s="134"/>
      <c r="H6" s="134"/>
      <c r="I6" s="135"/>
    </row>
    <row r="7" spans="1:9" ht="18.75">
      <c r="A7" s="128"/>
      <c r="B7" s="129"/>
      <c r="C7" s="130"/>
      <c r="D7" s="130"/>
      <c r="E7" s="130"/>
      <c r="F7" s="130"/>
      <c r="G7" s="130"/>
      <c r="H7" s="130"/>
      <c r="I7" s="131"/>
    </row>
    <row r="8" spans="1:9" ht="18.75">
      <c r="A8" s="132"/>
      <c r="B8" s="133"/>
      <c r="C8" s="134"/>
      <c r="D8" s="134"/>
      <c r="E8" s="134"/>
      <c r="F8" s="134"/>
      <c r="G8" s="134"/>
      <c r="H8" s="134"/>
      <c r="I8" s="135"/>
    </row>
    <row r="9" spans="1:9" ht="18.75">
      <c r="A9" s="136" t="s">
        <v>174</v>
      </c>
      <c r="B9" s="137"/>
      <c r="C9" s="118" t="s">
        <v>176</v>
      </c>
      <c r="D9" s="130"/>
      <c r="E9" s="118" t="s">
        <v>177</v>
      </c>
      <c r="F9" s="130"/>
      <c r="G9" s="130"/>
      <c r="H9" s="130"/>
      <c r="I9" s="131"/>
    </row>
    <row r="10" spans="1:9" ht="18.75">
      <c r="A10" s="128"/>
      <c r="B10" s="129"/>
      <c r="C10" s="118" t="s">
        <v>178</v>
      </c>
      <c r="D10" s="130"/>
      <c r="E10" s="130"/>
      <c r="F10" s="118"/>
      <c r="G10" s="149"/>
      <c r="H10" s="275">
        <v>26008052710334</v>
      </c>
      <c r="I10" s="276"/>
    </row>
    <row r="11" spans="1:9" ht="19.5" thickBot="1">
      <c r="A11" s="138" t="s">
        <v>175</v>
      </c>
      <c r="B11" s="139"/>
      <c r="C11" s="140" t="s">
        <v>179</v>
      </c>
      <c r="D11" s="140"/>
      <c r="E11" s="140"/>
      <c r="F11" s="140"/>
      <c r="G11" s="140"/>
      <c r="H11" s="140"/>
      <c r="I11" s="141"/>
    </row>
    <row r="12" spans="1:9" ht="18.75">
      <c r="A12" s="124" t="s">
        <v>180</v>
      </c>
      <c r="B12" s="125"/>
      <c r="C12" s="126" t="s">
        <v>181</v>
      </c>
      <c r="D12" s="126"/>
      <c r="E12" s="126"/>
      <c r="F12" s="126"/>
      <c r="G12" s="126"/>
      <c r="H12" s="126"/>
      <c r="I12" s="127"/>
    </row>
    <row r="13" spans="1:9" ht="18.75">
      <c r="A13" s="128"/>
      <c r="B13" s="129"/>
      <c r="C13" s="130" t="s">
        <v>187</v>
      </c>
      <c r="D13" s="130"/>
      <c r="E13" s="130"/>
      <c r="F13" s="130"/>
      <c r="G13" s="130"/>
      <c r="H13" s="130"/>
      <c r="I13" s="131"/>
    </row>
    <row r="14" spans="1:9" ht="19.5" thickBot="1">
      <c r="A14" s="138"/>
      <c r="B14" s="139"/>
      <c r="C14" s="140" t="s">
        <v>182</v>
      </c>
      <c r="D14" s="140"/>
      <c r="E14" s="140"/>
      <c r="F14" s="140"/>
      <c r="G14" s="140"/>
      <c r="H14" s="140"/>
      <c r="I14" s="141"/>
    </row>
    <row r="15" spans="1:9" ht="18.75">
      <c r="A15" t="s">
        <v>183</v>
      </c>
      <c r="B15" s="126"/>
      <c r="C15" s="277"/>
      <c r="D15" s="278"/>
      <c r="E15" s="278"/>
      <c r="F15" s="278"/>
      <c r="G15" s="278"/>
      <c r="H15" s="278"/>
      <c r="I15" s="279"/>
    </row>
    <row r="16" spans="1:9" ht="19.5" thickBot="1">
      <c r="A16" s="138"/>
      <c r="B16" s="140"/>
      <c r="C16" s="280"/>
      <c r="D16" s="281"/>
      <c r="E16" s="281"/>
      <c r="F16" s="281"/>
      <c r="G16" s="281"/>
      <c r="H16" s="281"/>
      <c r="I16" s="282"/>
    </row>
    <row r="17" spans="1:9" ht="18.75">
      <c r="A17" s="124" t="s">
        <v>184</v>
      </c>
      <c r="B17" s="125"/>
      <c r="C17" s="150" t="s">
        <v>78</v>
      </c>
      <c r="D17" s="130"/>
      <c r="E17" s="130"/>
      <c r="F17" s="130"/>
      <c r="G17" s="130"/>
      <c r="H17" s="130"/>
      <c r="I17" s="131"/>
    </row>
    <row r="18" spans="1:9" ht="19.5" thickBot="1">
      <c r="A18" s="142"/>
      <c r="B18" s="143"/>
      <c r="C18" s="144"/>
      <c r="D18" s="145"/>
      <c r="E18" s="145"/>
      <c r="F18" s="145"/>
      <c r="G18" s="145"/>
      <c r="H18" s="130"/>
      <c r="I18" s="131"/>
    </row>
    <row r="19" spans="1:9" ht="20.25" thickTop="1" thickBot="1">
      <c r="A19" s="151" t="s">
        <v>185</v>
      </c>
      <c r="B19" s="146"/>
      <c r="C19" s="118" t="s">
        <v>186</v>
      </c>
      <c r="D19" s="147"/>
      <c r="E19" s="146"/>
      <c r="F19" s="146"/>
      <c r="G19" s="146"/>
      <c r="H19" s="146"/>
      <c r="I19" s="152"/>
    </row>
    <row r="20" spans="1:9" ht="20.25" thickTop="1" thickBot="1">
      <c r="A20" s="151" t="s">
        <v>188</v>
      </c>
      <c r="B20" s="146"/>
      <c r="C20" s="146"/>
      <c r="D20" s="146"/>
      <c r="E20" s="146"/>
      <c r="F20" s="146"/>
      <c r="G20" s="146"/>
      <c r="H20" s="146"/>
      <c r="I20" s="152"/>
    </row>
    <row r="21" spans="1:9" ht="20.25" thickTop="1" thickBot="1">
      <c r="A21" s="151" t="s">
        <v>189</v>
      </c>
      <c r="B21" s="146"/>
      <c r="C21" s="146" t="s">
        <v>190</v>
      </c>
      <c r="D21" s="146"/>
      <c r="E21" s="146"/>
      <c r="F21" s="146"/>
      <c r="G21" s="146"/>
      <c r="H21" s="146"/>
      <c r="I21" s="152"/>
    </row>
    <row r="22" spans="1:9" ht="20.25" thickTop="1" thickBot="1">
      <c r="A22" s="151" t="s">
        <v>191</v>
      </c>
      <c r="B22" s="146"/>
      <c r="C22" s="118" t="s">
        <v>192</v>
      </c>
      <c r="D22" s="146"/>
      <c r="E22" s="146"/>
      <c r="F22" s="146"/>
      <c r="G22" s="146"/>
      <c r="H22" s="146"/>
      <c r="I22" s="152"/>
    </row>
    <row r="23" spans="1:9" ht="20.25" thickTop="1" thickBot="1">
      <c r="A23" s="151" t="s">
        <v>193</v>
      </c>
      <c r="B23" s="146"/>
      <c r="C23" s="146"/>
      <c r="D23" s="146"/>
      <c r="E23" s="146"/>
      <c r="F23" s="146"/>
      <c r="G23" s="146"/>
      <c r="H23" s="146"/>
      <c r="I23" s="152"/>
    </row>
    <row r="24" spans="1:9" ht="20.25" thickTop="1" thickBot="1">
      <c r="A24" s="153" t="s">
        <v>194</v>
      </c>
      <c r="B24" s="148"/>
      <c r="C24" s="148"/>
      <c r="D24" s="148"/>
      <c r="E24" s="148"/>
      <c r="F24" s="148"/>
      <c r="G24" s="148"/>
      <c r="H24" s="148"/>
      <c r="I24" s="154"/>
    </row>
    <row r="25" spans="1:9" ht="17.25" thickTop="1" thickBot="1">
      <c r="A25" s="283" t="s">
        <v>195</v>
      </c>
      <c r="B25" s="284"/>
      <c r="C25" s="284"/>
      <c r="D25" s="284"/>
      <c r="E25" s="284"/>
      <c r="F25" s="284"/>
      <c r="G25" s="284"/>
      <c r="H25" s="284"/>
      <c r="I25" s="285"/>
    </row>
    <row r="26" spans="1:9" ht="19.5" thickBot="1">
      <c r="A26" s="286" t="s">
        <v>196</v>
      </c>
      <c r="B26" s="287"/>
      <c r="C26" s="287"/>
      <c r="D26" s="287"/>
      <c r="E26" s="287"/>
      <c r="F26" s="287"/>
      <c r="G26" s="287"/>
      <c r="H26" s="287"/>
      <c r="I26" s="288"/>
    </row>
    <row r="27" spans="1:9" ht="19.5" thickTop="1">
      <c r="A27" s="11" t="s">
        <v>37</v>
      </c>
      <c r="B27" s="1" t="s">
        <v>197</v>
      </c>
      <c r="C27" s="2"/>
      <c r="D27" s="52" t="s">
        <v>198</v>
      </c>
      <c r="E27" s="52" t="s">
        <v>199</v>
      </c>
      <c r="F27" s="52" t="s">
        <v>200</v>
      </c>
      <c r="G27" s="52" t="s">
        <v>200</v>
      </c>
      <c r="H27" s="52" t="s">
        <v>203</v>
      </c>
      <c r="I27" s="52" t="s">
        <v>204</v>
      </c>
    </row>
    <row r="28" spans="1:9" ht="18.75">
      <c r="A28" s="12"/>
      <c r="B28" s="3"/>
      <c r="C28" s="5"/>
      <c r="D28" s="35"/>
      <c r="E28" s="35" t="s">
        <v>37</v>
      </c>
      <c r="F28" s="35" t="s">
        <v>201</v>
      </c>
      <c r="G28" s="35" t="s">
        <v>202</v>
      </c>
      <c r="H28" s="36" t="s">
        <v>49</v>
      </c>
      <c r="I28" s="36" t="s">
        <v>49</v>
      </c>
    </row>
    <row r="29" spans="1:9" ht="19.5" thickBot="1">
      <c r="A29" s="13"/>
      <c r="B29" s="6"/>
      <c r="C29" s="7"/>
      <c r="D29" s="53"/>
      <c r="E29" s="53"/>
      <c r="F29" s="53" t="s">
        <v>23</v>
      </c>
      <c r="G29" s="53" t="s">
        <v>24</v>
      </c>
      <c r="H29" s="53"/>
      <c r="I29" s="53"/>
    </row>
    <row r="30" spans="1:9" ht="58.5" customHeight="1" thickTop="1">
      <c r="A30" s="108">
        <v>1</v>
      </c>
      <c r="B30" s="289" t="s">
        <v>206</v>
      </c>
      <c r="C30" s="290"/>
      <c r="D30" s="120">
        <v>1</v>
      </c>
      <c r="E30" s="121"/>
      <c r="F30" s="108"/>
      <c r="G30" s="108"/>
      <c r="H30" s="122">
        <v>16000</v>
      </c>
      <c r="I30" s="122">
        <v>16000</v>
      </c>
    </row>
    <row r="31" spans="1:9" ht="18.75">
      <c r="A31" s="12"/>
      <c r="B31" s="45"/>
      <c r="C31" s="46"/>
      <c r="D31" s="35"/>
      <c r="E31" s="35"/>
      <c r="F31" s="35"/>
      <c r="G31" s="35"/>
      <c r="H31" s="37"/>
      <c r="I31" s="37"/>
    </row>
    <row r="32" spans="1:9" ht="18.75" hidden="1">
      <c r="A32" s="12" t="s">
        <v>32</v>
      </c>
      <c r="B32" s="107" t="s">
        <v>73</v>
      </c>
      <c r="C32" s="5"/>
      <c r="D32" s="35"/>
      <c r="E32" s="35"/>
      <c r="F32" s="35"/>
      <c r="G32" s="35"/>
      <c r="H32" s="114"/>
      <c r="I32" s="114"/>
    </row>
    <row r="33" spans="1:9" ht="18.75" hidden="1">
      <c r="A33" s="12"/>
      <c r="B33" s="3"/>
      <c r="C33" s="5"/>
      <c r="D33" s="35"/>
      <c r="E33" s="35"/>
      <c r="F33" s="35"/>
      <c r="G33" s="35"/>
      <c r="H33" s="114"/>
      <c r="I33" s="114"/>
    </row>
    <row r="34" spans="1:9" ht="18.75" hidden="1">
      <c r="A34" s="12" t="s">
        <v>33</v>
      </c>
      <c r="B34" s="107" t="s">
        <v>74</v>
      </c>
      <c r="C34" s="5"/>
      <c r="D34" s="35"/>
      <c r="E34" s="35"/>
      <c r="F34" s="35"/>
      <c r="G34" s="35"/>
      <c r="H34" s="114"/>
      <c r="I34" s="114"/>
    </row>
    <row r="35" spans="1:9" ht="18.75" hidden="1">
      <c r="A35" s="12" t="s">
        <v>34</v>
      </c>
      <c r="B35" s="107" t="s">
        <v>75</v>
      </c>
      <c r="C35" s="5"/>
      <c r="D35" s="35"/>
      <c r="E35" s="70"/>
      <c r="F35" s="35"/>
      <c r="G35" s="35"/>
      <c r="H35" s="114"/>
      <c r="I35" s="114"/>
    </row>
    <row r="36" spans="1:9" ht="18.75" hidden="1">
      <c r="A36" s="110" t="s">
        <v>72</v>
      </c>
      <c r="B36" s="111" t="s">
        <v>76</v>
      </c>
      <c r="C36" s="112"/>
      <c r="D36" s="113"/>
      <c r="E36" s="113"/>
      <c r="F36" s="113"/>
      <c r="G36" s="113"/>
      <c r="H36" s="115"/>
      <c r="I36" s="115"/>
    </row>
    <row r="37" spans="1:9" ht="19.5" thickBot="1">
      <c r="A37" s="13"/>
      <c r="B37" s="272"/>
      <c r="C37" s="273"/>
      <c r="D37" s="53"/>
      <c r="E37" s="13"/>
      <c r="F37" s="13"/>
      <c r="G37" s="13"/>
      <c r="H37" s="116"/>
      <c r="I37" s="116"/>
    </row>
    <row r="38" spans="1:9" ht="20.25" thickTop="1" thickBot="1">
      <c r="A38" s="14"/>
      <c r="B38" s="8"/>
      <c r="C38" s="291" t="s">
        <v>205</v>
      </c>
      <c r="D38" s="109">
        <f>D30</f>
        <v>1</v>
      </c>
      <c r="E38" s="14"/>
      <c r="F38" s="14">
        <f>F30</f>
        <v>0</v>
      </c>
      <c r="G38" s="14">
        <f>G30</f>
        <v>0</v>
      </c>
      <c r="H38" s="117">
        <f>H30</f>
        <v>16000</v>
      </c>
      <c r="I38" s="117">
        <f>I30</f>
        <v>16000</v>
      </c>
    </row>
    <row r="39" spans="1:9" ht="19.5" thickTop="1">
      <c r="A39" s="4"/>
      <c r="B39" s="4"/>
      <c r="C39" s="4"/>
      <c r="D39" s="4"/>
      <c r="E39" s="4"/>
      <c r="F39" s="4"/>
      <c r="G39" s="4"/>
      <c r="H39" s="4"/>
      <c r="I39" s="4"/>
    </row>
    <row r="40" spans="1:9" ht="19.5" thickBot="1">
      <c r="A40" s="24" t="s">
        <v>207</v>
      </c>
      <c r="B40" s="26"/>
      <c r="C40" s="24"/>
      <c r="D40" s="24"/>
      <c r="E40" s="24"/>
      <c r="F40" s="24"/>
      <c r="G40" s="24"/>
      <c r="H40" s="24"/>
      <c r="I40" s="4"/>
    </row>
    <row r="41" spans="1:9" ht="20.25" thickTop="1" thickBot="1">
      <c r="A41" s="8" t="s">
        <v>208</v>
      </c>
      <c r="B41" s="9"/>
      <c r="C41" s="9"/>
      <c r="D41" s="9" t="s">
        <v>209</v>
      </c>
      <c r="E41" s="9"/>
      <c r="F41" s="9"/>
      <c r="G41" s="9"/>
      <c r="H41" s="9"/>
      <c r="I41" s="10"/>
    </row>
    <row r="42" spans="1:9" ht="19.5" thickTop="1">
      <c r="A42" s="4"/>
      <c r="B42" s="4"/>
      <c r="C42" s="4"/>
      <c r="D42" s="4"/>
      <c r="E42" s="4"/>
      <c r="F42" s="4"/>
      <c r="G42" s="4"/>
      <c r="H42" s="4"/>
      <c r="I42" s="4"/>
    </row>
    <row r="43" spans="1:9" ht="18.75">
      <c r="A43" s="4"/>
      <c r="B43" s="4"/>
      <c r="C43" s="4"/>
      <c r="D43" s="4"/>
      <c r="E43" s="4"/>
      <c r="F43" s="4"/>
      <c r="G43" s="4"/>
      <c r="H43" s="4"/>
      <c r="I43" s="4"/>
    </row>
    <row r="44" spans="1:9" ht="18.75">
      <c r="A44" s="4"/>
      <c r="B44" s="4"/>
      <c r="C44" s="4"/>
      <c r="D44" s="4"/>
      <c r="E44" s="4"/>
      <c r="F44" s="4"/>
      <c r="G44" s="4"/>
      <c r="H44" s="4"/>
      <c r="I44" s="4"/>
    </row>
    <row r="45" spans="1:9" ht="21">
      <c r="A45" s="4"/>
      <c r="B45" s="64" t="s">
        <v>210</v>
      </c>
      <c r="C45" s="64"/>
      <c r="D45" s="64"/>
      <c r="E45" s="64"/>
      <c r="F45" s="64"/>
      <c r="G45" s="4" t="s">
        <v>212</v>
      </c>
      <c r="H45" s="4"/>
      <c r="I45" s="4"/>
    </row>
    <row r="46" spans="1:9" ht="18.75">
      <c r="A46" s="4"/>
      <c r="B46" s="4"/>
      <c r="C46" s="4"/>
      <c r="D46" s="4"/>
      <c r="E46" s="4"/>
      <c r="F46" s="4"/>
      <c r="G46" s="4"/>
      <c r="H46" s="4"/>
      <c r="I46" s="4"/>
    </row>
    <row r="47" spans="1:9" ht="21">
      <c r="B47" s="119" t="s">
        <v>211</v>
      </c>
      <c r="G47" s="118" t="s">
        <v>213</v>
      </c>
    </row>
  </sheetData>
  <mergeCells count="7">
    <mergeCell ref="B37:C37"/>
    <mergeCell ref="D5:E5"/>
    <mergeCell ref="H10:I10"/>
    <mergeCell ref="C15:I16"/>
    <mergeCell ref="A25:I25"/>
    <mergeCell ref="A26:I26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Инвойс</vt:lpstr>
      <vt:lpstr>Проформа №1</vt:lpstr>
      <vt:lpstr>Проформа №2</vt:lpstr>
      <vt:lpstr>Лист1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TechnoPlus</cp:lastModifiedBy>
  <cp:lastPrinted>2021-06-24T08:55:02Z</cp:lastPrinted>
  <dcterms:created xsi:type="dcterms:W3CDTF">2012-07-24T06:15:27Z</dcterms:created>
  <dcterms:modified xsi:type="dcterms:W3CDTF">2022-08-26T21:07:32Z</dcterms:modified>
</cp:coreProperties>
</file>