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 defaultThemeVersion="124226"/>
  <bookViews>
    <workbookView xWindow="240" yWindow="105" windowWidth="14805" windowHeight="8010" tabRatio="676" activeTab="1"/>
  </bookViews>
  <sheets>
    <sheet name="протерм забор-ть по контр-х" sheetId="2" r:id="rId1"/>
    <sheet name="протерм заб-ть по терміну" sheetId="4" r:id="rId2"/>
    <sheet name="перелік клієнтів" sheetId="1" r:id="rId3"/>
    <sheet name="шляхи зменшення" sheetId="3" r:id="rId4"/>
  </sheets>
  <calcPr calcId="152511"/>
  <pivotCaches>
    <pivotCache cacheId="0" r:id="rId5"/>
  </pivotCaches>
</workbook>
</file>

<file path=xl/calcChain.xml><?xml version="1.0" encoding="utf-8"?>
<calcChain xmlns="http://schemas.openxmlformats.org/spreadsheetml/2006/main">
  <c r="N3" i="1" l="1"/>
  <c r="N9" i="1"/>
  <c r="N15" i="1"/>
  <c r="N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2" i="1"/>
  <c r="Q3" i="1"/>
  <c r="N5" i="1" s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2" i="1"/>
  <c r="N10" i="1" l="1"/>
  <c r="N8" i="1"/>
  <c r="N14" i="1"/>
  <c r="N12" i="1"/>
  <c r="N6" i="1"/>
  <c r="N4" i="1"/>
  <c r="N13" i="1"/>
  <c r="N11" i="1"/>
  <c r="N7" i="1"/>
</calcChain>
</file>

<file path=xl/sharedStrings.xml><?xml version="1.0" encoding="utf-8"?>
<sst xmlns="http://schemas.openxmlformats.org/spreadsheetml/2006/main" count="73" uniqueCount="36">
  <si>
    <t>Контрагент 1</t>
  </si>
  <si>
    <t>контракт 1</t>
  </si>
  <si>
    <t>контракт 2</t>
  </si>
  <si>
    <t>Контрагент 3</t>
  </si>
  <si>
    <t>Контрагент 4</t>
  </si>
  <si>
    <t>Контрагент 2</t>
  </si>
  <si>
    <t>контракт 3</t>
  </si>
  <si>
    <t>контракт 4</t>
  </si>
  <si>
    <t>Контрагент 5</t>
  </si>
  <si>
    <t>Контрагент 6</t>
  </si>
  <si>
    <t>Контрагент 7</t>
  </si>
  <si>
    <t>Контрагент 8</t>
  </si>
  <si>
    <t>дата договору</t>
  </si>
  <si>
    <t>дата відвантаження</t>
  </si>
  <si>
    <t>сума договору (грн)</t>
  </si>
  <si>
    <t>сума договору (євро)</t>
  </si>
  <si>
    <t>кіл-ть днів відтермування</t>
  </si>
  <si>
    <t>дата погашення планова</t>
  </si>
  <si>
    <t>фактична дата погашення</t>
  </si>
  <si>
    <t>фактична сума погашення</t>
  </si>
  <si>
    <t>кіл-ть днів протермування</t>
  </si>
  <si>
    <t>залишок днів до погашення</t>
  </si>
  <si>
    <t>Контрагент</t>
  </si>
  <si>
    <t>Контракт</t>
  </si>
  <si>
    <t>протермінована сума (грн)</t>
  </si>
  <si>
    <t>протермінована сума (євро)</t>
  </si>
  <si>
    <t>Названия строк</t>
  </si>
  <si>
    <t>Общий итог</t>
  </si>
  <si>
    <t xml:space="preserve">протермінована сума (грн) </t>
  </si>
  <si>
    <t xml:space="preserve">протермінована сума (євро) </t>
  </si>
  <si>
    <t xml:space="preserve">залишок днів до погашення </t>
  </si>
  <si>
    <t>періодичне нагадування контрагенту стосовно термінів погашення</t>
  </si>
  <si>
    <t>кіл-ть днів до сплати</t>
  </si>
  <si>
    <t>робота з протермінованою заборгованість (спроби повернути щляхом преговорів, штрафів та пені, продаж третім особам, списання</t>
  </si>
  <si>
    <t>як превентивна міра - перевірка фінансового стану контрагента до моменту укладення договору</t>
  </si>
  <si>
    <t>укладання нових договорів з меншим відтермінуванням, сплатою частиною, наданням правовстановлюючих документів після повного розрахунку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</si>
</sst>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NumberFormat="1" applyBorder="1"/>
    <xf numFmtId="0" fontId="0" fillId="2" borderId="1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</cellXfs>
  <cellStyles count="1">
    <cellStyle name="Обычный" xfId="0" builtinId="0"/>
  </cellStyles>
  <dxfs count="29">
    <dxf>
      <font>
        <b val="0"/>
        <i val="0"/>
        <color auto="1"/>
      </font>
      <fill>
        <patternFill>
          <bgColor rgb="FFFF0000"/>
        </patternFill>
      </fill>
    </dxf>
    <dxf>
      <numFmt numFmtId="4" formatCode="#,##0.00"/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  <fill>
        <patternFill>
          <bgColor rgb="FFFF0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vertic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4" formatCode="#,##0.00"/>
    </dxf>
    <dxf>
      <numFmt numFmtId="4" formatCode="#,##0.00"/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nd10\Desktop\&#1076;&#1077;&#1073;&#1080;&#1090;&#1086;&#1088;&#1089;&#1100;&#1082;&#1072;%20&#1079;&#1072;&#1073;&#1086;&#1088;&#1075;&#1086;&#1074;&#1072;&#1085;&#1110;&#1089;&#1090;&#1100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втор" refreshedDate="44968.780892592593" createdVersion="5" refreshedVersion="5" minRefreshableVersion="3" recordCount="14">
  <cacheSource type="worksheet">
    <worksheetSource ref="A1:N15" sheet="перелік клієнтів" r:id="rId2"/>
  </cacheSource>
  <cacheFields count="14">
    <cacheField name="Контрагент" numFmtId="0">
      <sharedItems count="8">
        <s v="Контрагент 1"/>
        <s v="Контрагент 2"/>
        <s v="Контрагент 3"/>
        <s v="Контрагент 4"/>
        <s v="Контрагент 5"/>
        <s v="Контрагент 6"/>
        <s v="Контрагент 7"/>
        <s v="Контрагент 8"/>
      </sharedItems>
    </cacheField>
    <cacheField name="Контракт" numFmtId="0">
      <sharedItems count="4">
        <s v="контракт 1"/>
        <s v="контракт 2"/>
        <s v="контракт 3"/>
        <s v="контракт 4"/>
      </sharedItems>
    </cacheField>
    <cacheField name="дата договору" numFmtId="14">
      <sharedItems containsSemiMixedTypes="0" containsNonDate="0" containsDate="1" containsString="0" minDate="2022-12-01T00:00:00" maxDate="2023-02-11T00:00:00"/>
    </cacheField>
    <cacheField name="сума договору (грн)" numFmtId="4">
      <sharedItems containsString="0" containsBlank="1" containsNumber="1" containsInteger="1" minValue="0" maxValue="600000"/>
    </cacheField>
    <cacheField name="сума договору (євро)" numFmtId="4">
      <sharedItems containsString="0" containsBlank="1" containsNumber="1" containsInteger="1" minValue="1000" maxValue="100000"/>
    </cacheField>
    <cacheField name="дата відвантаження" numFmtId="14">
      <sharedItems containsSemiMixedTypes="0" containsNonDate="0" containsDate="1" containsString="0" minDate="2022-12-10T00:00:00" maxDate="2023-02-11T00:00:00"/>
    </cacheField>
    <cacheField name="кіл-ть днів відтермування" numFmtId="0">
      <sharedItems containsSemiMixedTypes="0" containsString="0" containsNumber="1" containsInteger="1" minValue="-2" maxValue="50"/>
    </cacheField>
    <cacheField name="дата погашення планова" numFmtId="14">
      <sharedItems containsSemiMixedTypes="0" containsNonDate="0" containsDate="1" containsString="0" minDate="2023-01-04T00:00:00" maxDate="2023-03-17T00:00:00"/>
    </cacheField>
    <cacheField name="фактична дата погашення" numFmtId="0">
      <sharedItems containsNonDate="0" containsDate="1" containsString="0" containsBlank="1" minDate="2023-01-10T00:00:00" maxDate="2023-02-04T00:00:00"/>
    </cacheField>
    <cacheField name="фактична сума погашення" numFmtId="4">
      <sharedItems containsString="0" containsBlank="1" containsNumber="1" containsInteger="1" minValue="1000" maxValue="25000"/>
    </cacheField>
    <cacheField name="кіл-ть днів протермування" numFmtId="0">
      <sharedItems containsMixedTypes="1" containsNumber="1" containsInteger="1" minValue="2" maxValue="6"/>
    </cacheField>
    <cacheField name="протермінована сума (грн)" numFmtId="4">
      <sharedItems containsSemiMixedTypes="0" containsString="0" containsNumber="1" containsInteger="1" minValue="0" maxValue="600000"/>
    </cacheField>
    <cacheField name="протермінована сума (євро)" numFmtId="4">
      <sharedItems containsSemiMixedTypes="0" containsString="0" containsNumber="1" containsInteger="1" minValue="0" maxValue="100000"/>
    </cacheField>
    <cacheField name="залишок днів до погашення" numFmtId="0">
      <sharedItems containsSemiMixedTypes="0" containsString="0" containsNumber="1" containsInteger="1" minValue="-38" maxValue="33" count="11">
        <n v="0"/>
        <n v="20"/>
        <n v="33"/>
        <n v="18"/>
        <n v="2"/>
        <n v="14"/>
        <n v="-8"/>
        <n v="1"/>
        <n v="9"/>
        <n v="-26"/>
        <n v="-3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x v="0"/>
    <x v="0"/>
    <d v="2023-01-01T00:00:00"/>
    <n v="25000"/>
    <m/>
    <d v="2023-01-07T00:00:00"/>
    <n v="5"/>
    <d v="2023-01-12T00:00:00"/>
    <d v="2023-01-15T00:00:00"/>
    <n v="25000"/>
    <n v="3"/>
    <n v="0"/>
    <n v="0"/>
    <x v="0"/>
  </r>
  <r>
    <x v="0"/>
    <x v="1"/>
    <d v="2023-02-02T00:00:00"/>
    <n v="5000"/>
    <m/>
    <d v="2023-02-03T00:00:00"/>
    <n v="0"/>
    <d v="2023-02-03T00:00:00"/>
    <d v="2023-02-03T00:00:00"/>
    <n v="5000"/>
    <s v="-"/>
    <n v="0"/>
    <n v="0"/>
    <x v="0"/>
  </r>
  <r>
    <x v="1"/>
    <x v="0"/>
    <d v="2023-01-15T00:00:00"/>
    <n v="600000"/>
    <m/>
    <d v="2023-01-17T00:00:00"/>
    <n v="45"/>
    <d v="2023-03-03T00:00:00"/>
    <m/>
    <m/>
    <s v="-"/>
    <n v="600000"/>
    <n v="0"/>
    <x v="1"/>
  </r>
  <r>
    <x v="1"/>
    <x v="1"/>
    <d v="2023-01-17T00:00:00"/>
    <n v="0"/>
    <n v="15000"/>
    <d v="2023-01-25T00:00:00"/>
    <n v="50"/>
    <d v="2023-03-16T00:00:00"/>
    <m/>
    <m/>
    <s v="-"/>
    <n v="0"/>
    <n v="15000"/>
    <x v="2"/>
  </r>
  <r>
    <x v="1"/>
    <x v="2"/>
    <d v="2023-01-25T00:00:00"/>
    <m/>
    <n v="100000"/>
    <d v="2023-01-30T00:00:00"/>
    <n v="30"/>
    <d v="2023-03-01T00:00:00"/>
    <m/>
    <m/>
    <s v="-"/>
    <n v="0"/>
    <n v="100000"/>
    <x v="3"/>
  </r>
  <r>
    <x v="1"/>
    <x v="3"/>
    <d v="2023-02-02T00:00:00"/>
    <n v="20000"/>
    <m/>
    <d v="2023-02-03T00:00:00"/>
    <n v="10"/>
    <d v="2023-02-13T00:00:00"/>
    <m/>
    <m/>
    <s v="-"/>
    <n v="20000"/>
    <n v="0"/>
    <x v="4"/>
  </r>
  <r>
    <x v="2"/>
    <x v="0"/>
    <d v="2023-02-05T00:00:00"/>
    <n v="50000"/>
    <m/>
    <d v="2023-02-10T00:00:00"/>
    <n v="15"/>
    <d v="2023-02-25T00:00:00"/>
    <m/>
    <m/>
    <s v="-"/>
    <n v="50000"/>
    <n v="0"/>
    <x v="5"/>
  </r>
  <r>
    <x v="3"/>
    <x v="0"/>
    <d v="2023-01-15T00:00:00"/>
    <m/>
    <n v="1000"/>
    <d v="2023-01-17T00:00:00"/>
    <n v="2"/>
    <d v="2023-01-19T00:00:00"/>
    <d v="2023-01-19T00:00:00"/>
    <n v="1000"/>
    <s v="-"/>
    <n v="0"/>
    <n v="0"/>
    <x v="0"/>
  </r>
  <r>
    <x v="3"/>
    <x v="1"/>
    <d v="2023-01-28T00:00:00"/>
    <n v="16000"/>
    <m/>
    <d v="2023-02-01T00:00:00"/>
    <n v="2"/>
    <d v="2023-02-03T00:00:00"/>
    <m/>
    <m/>
    <s v="-"/>
    <n v="16000"/>
    <n v="0"/>
    <x v="6"/>
  </r>
  <r>
    <x v="3"/>
    <x v="2"/>
    <d v="2023-02-05T00:00:00"/>
    <n v="7000"/>
    <m/>
    <d v="2023-02-07T00:00:00"/>
    <n v="5"/>
    <d v="2023-02-12T00:00:00"/>
    <m/>
    <m/>
    <s v="-"/>
    <n v="7000"/>
    <n v="0"/>
    <x v="7"/>
  </r>
  <r>
    <x v="4"/>
    <x v="0"/>
    <d v="2023-02-10T00:00:00"/>
    <m/>
    <n v="20000"/>
    <d v="2023-02-10T00:00:00"/>
    <n v="10"/>
    <d v="2023-02-20T00:00:00"/>
    <m/>
    <m/>
    <s v="-"/>
    <n v="0"/>
    <n v="20000"/>
    <x v="8"/>
  </r>
  <r>
    <x v="5"/>
    <x v="0"/>
    <d v="2022-12-25T00:00:00"/>
    <n v="200000"/>
    <m/>
    <d v="2022-12-27T00:00:00"/>
    <n v="20"/>
    <d v="2023-01-16T00:00:00"/>
    <d v="2023-01-18T00:00:00"/>
    <m/>
    <n v="2"/>
    <n v="200000"/>
    <n v="0"/>
    <x v="9"/>
  </r>
  <r>
    <x v="6"/>
    <x v="0"/>
    <d v="2022-12-01T00:00:00"/>
    <n v="75000"/>
    <m/>
    <d v="2022-12-10T00:00:00"/>
    <n v="25"/>
    <d v="2023-01-04T00:00:00"/>
    <d v="2023-01-10T00:00:00"/>
    <m/>
    <n v="6"/>
    <n v="75000"/>
    <n v="0"/>
    <x v="10"/>
  </r>
  <r>
    <x v="7"/>
    <x v="0"/>
    <d v="2023-02-01T00:00:00"/>
    <n v="15000"/>
    <m/>
    <d v="2023-02-05T00:00:00"/>
    <n v="-2"/>
    <d v="2023-02-03T00:00:00"/>
    <d v="2023-02-03T00:00:00"/>
    <n v="15000"/>
    <s v="-"/>
    <n v="0"/>
    <n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0" applyNumberFormats="0" applyBorderFormats="0" applyFontFormats="0" applyPatternFormats="0" applyAlignmentFormats="0" applyWidthHeightFormats="1" dataCaption="Значения" updatedVersion="5" minRefreshableVersion="3" useAutoFormatting="1" itemPrintTitles="1" createdVersion="5" indent="0" outline="1" outlineData="1" multipleFieldFilters="0">
  <location ref="A3:D12" firstHeaderRow="0" firstDataRow="1" firstDataCol="1"/>
  <pivotFields count="14"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 sd="0"/>
      </items>
    </pivotField>
    <pivotField axis="axisRow" showAll="0">
      <items count="5">
        <item x="0"/>
        <item x="1"/>
        <item x="2"/>
        <item x="3"/>
        <item t="default"/>
      </items>
    </pivotField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dataField="1" numFmtId="4" showAll="0"/>
    <pivotField dataField="1" numFmtId="4" showAll="0"/>
    <pivotField dataField="1" showAll="0"/>
  </pivotFields>
  <rowFields count="2">
    <field x="0"/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протермінована сума (грн) " fld="11" baseField="0" baseItem="0" numFmtId="4"/>
    <dataField name="протермінована сума (євро) " fld="12" baseField="0" baseItem="0" numFmtId="4"/>
    <dataField name="залишок днів до погашення " fld="13" baseField="0" baseItem="0"/>
  </dataFields>
  <formats count="14">
    <format dxfId="25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2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onditionalFormats count="1">
    <conditionalFormat priority="1">
      <pivotAreas count="8"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0"/>
            </reference>
          </references>
        </pivotArea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1"/>
            </reference>
          </references>
        </pivotArea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2"/>
            </reference>
          </references>
        </pivotArea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3"/>
            </reference>
          </references>
        </pivotArea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4"/>
            </reference>
          </references>
        </pivotArea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5"/>
            </reference>
          </references>
        </pivotArea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6"/>
            </reference>
          </references>
        </pivotArea>
        <pivotArea type="data" collapsedLevelsAreSubtotals="1" fieldPosition="0">
          <references count="2">
            <reference field="4294967294" count="1" selected="0">
              <x v="2"/>
            </reference>
            <reference field="0" count="1">
              <x v="7"/>
            </reference>
          </references>
        </pivotArea>
      </pivotAreas>
    </conditionalFormat>
  </conditional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СводнаяТаблица2" cacheId="0" applyNumberFormats="0" applyBorderFormats="0" applyFontFormats="0" applyPatternFormats="0" applyAlignmentFormats="0" applyWidthHeightFormats="1" dataCaption="Значения" updatedVersion="5" minRefreshableVersion="3" useAutoFormatting="1" itemPrintTitles="1" createdVersion="5" indent="0" outline="1" outlineData="1" multipleFieldFilters="0" rowHeaderCaption="кіл-ть днів до сплати">
  <location ref="A3:C24" firstHeaderRow="0" firstDataRow="1" firstDataCol="1"/>
  <pivotFields count="14"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 sd="0"/>
      </items>
    </pivotField>
    <pivotField axis="axisRow" showAll="0">
      <items count="5">
        <item x="0"/>
        <item x="1"/>
        <item x="2"/>
        <item x="3"/>
        <item t="default"/>
      </items>
    </pivotField>
    <pivotField numFmtId="14"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dataField="1" numFmtId="4" showAll="0"/>
    <pivotField dataField="1" numFmtId="4" showAll="0"/>
    <pivotField axis="axisRow" showAll="0">
      <items count="12">
        <item x="10"/>
        <item x="9"/>
        <item x="6"/>
        <item h="1" x="0"/>
        <item x="7"/>
        <item x="4"/>
        <item x="8"/>
        <item x="5"/>
        <item x="3"/>
        <item x="1"/>
        <item x="2"/>
        <item t="default"/>
      </items>
    </pivotField>
  </pivotFields>
  <rowFields count="3">
    <field x="13"/>
    <field x="0"/>
    <field x="1"/>
  </rowFields>
  <rowItems count="21">
    <i>
      <x/>
    </i>
    <i r="1">
      <x v="6"/>
    </i>
    <i>
      <x v="1"/>
    </i>
    <i r="1">
      <x v="5"/>
    </i>
    <i>
      <x v="2"/>
    </i>
    <i r="1">
      <x v="3"/>
    </i>
    <i>
      <x v="4"/>
    </i>
    <i r="1">
      <x v="3"/>
    </i>
    <i>
      <x v="5"/>
    </i>
    <i r="1">
      <x v="1"/>
    </i>
    <i>
      <x v="6"/>
    </i>
    <i r="1">
      <x v="4"/>
    </i>
    <i>
      <x v="7"/>
    </i>
    <i r="1">
      <x v="2"/>
    </i>
    <i>
      <x v="8"/>
    </i>
    <i r="1">
      <x v="1"/>
    </i>
    <i>
      <x v="9"/>
    </i>
    <i r="1">
      <x v="1"/>
    </i>
    <i>
      <x v="10"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протермінована сума (грн) " fld="11" baseField="0" baseItem="0"/>
    <dataField name="протермінована сума (євро) " fld="12" baseField="0" baseItem="0"/>
  </dataFields>
  <formats count="10">
    <format dxfId="10">
      <pivotArea type="all" dataOnly="0" outline="0" fieldPosition="0"/>
    </format>
    <format dxfId="9">
      <pivotArea outline="0" collapsedLevelsAreSubtotals="1" fieldPosition="0"/>
    </format>
    <format dxfId="8">
      <pivotArea field="13" type="button" dataOnly="0" labelOnly="1" outline="0" axis="axisRow" fieldPosition="0"/>
    </format>
    <format dxfId="7">
      <pivotArea dataOnly="0" labelOnly="1" fieldPosition="0">
        <references count="1">
          <reference field="13" count="0"/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2">
          <reference field="0" count="6">
            <x v="1"/>
            <x v="2"/>
            <x v="3"/>
            <x v="4"/>
            <x v="5"/>
            <x v="6"/>
          </reference>
          <reference field="13" count="1" selected="0">
            <x v="0"/>
          </reference>
        </references>
      </pivotArea>
    </format>
    <format dxfId="4">
      <pivotArea dataOnly="0" labelOnly="1" fieldPosition="0">
        <references count="3">
          <reference field="0" count="1" selected="0">
            <x v="6"/>
          </reference>
          <reference field="1" count="0"/>
          <reference field="13" count="1" selected="0">
            <x v="0"/>
          </reference>
        </references>
      </pivotArea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showZeros="0" workbookViewId="0">
      <pane ySplit="3" topLeftCell="A4" activePane="bottomLeft" state="frozen"/>
      <selection pane="bottomLeft" activeCell="A9" sqref="A9"/>
    </sheetView>
  </sheetViews>
  <sheetFormatPr defaultRowHeight="15" x14ac:dyDescent="0.25"/>
  <cols>
    <col min="1" max="1" width="15.125" bestFit="1" customWidth="1"/>
    <col min="2" max="3" width="14.25" style="2" customWidth="1"/>
    <col min="4" max="4" width="12.125" customWidth="1"/>
  </cols>
  <sheetData>
    <row r="3" spans="1:4" ht="40.5" customHeight="1" x14ac:dyDescent="0.25">
      <c r="A3" s="12" t="s">
        <v>26</v>
      </c>
      <c r="B3" s="4" t="s">
        <v>28</v>
      </c>
      <c r="C3" s="4" t="s">
        <v>29</v>
      </c>
      <c r="D3" s="5" t="s">
        <v>30</v>
      </c>
    </row>
    <row r="4" spans="1:4" x14ac:dyDescent="0.25">
      <c r="A4" s="13" t="s">
        <v>0</v>
      </c>
      <c r="B4" s="7">
        <v>0</v>
      </c>
      <c r="C4" s="7">
        <v>0</v>
      </c>
      <c r="D4" s="8">
        <v>0</v>
      </c>
    </row>
    <row r="5" spans="1:4" x14ac:dyDescent="0.25">
      <c r="A5" s="13" t="s">
        <v>5</v>
      </c>
      <c r="B5" s="7">
        <v>620000</v>
      </c>
      <c r="C5" s="7">
        <v>115000</v>
      </c>
      <c r="D5" s="8">
        <v>73</v>
      </c>
    </row>
    <row r="6" spans="1:4" x14ac:dyDescent="0.25">
      <c r="A6" s="13" t="s">
        <v>3</v>
      </c>
      <c r="B6" s="7">
        <v>50000</v>
      </c>
      <c r="C6" s="7">
        <v>0</v>
      </c>
      <c r="D6" s="8">
        <v>14</v>
      </c>
    </row>
    <row r="7" spans="1:4" x14ac:dyDescent="0.25">
      <c r="A7" s="13" t="s">
        <v>4</v>
      </c>
      <c r="B7" s="7">
        <v>23000</v>
      </c>
      <c r="C7" s="7">
        <v>0</v>
      </c>
      <c r="D7" s="8">
        <v>-7</v>
      </c>
    </row>
    <row r="8" spans="1:4" x14ac:dyDescent="0.25">
      <c r="A8" s="13" t="s">
        <v>8</v>
      </c>
      <c r="B8" s="7">
        <v>0</v>
      </c>
      <c r="C8" s="7">
        <v>20000</v>
      </c>
      <c r="D8" s="8">
        <v>9</v>
      </c>
    </row>
    <row r="9" spans="1:4" x14ac:dyDescent="0.25">
      <c r="A9" s="13" t="s">
        <v>9</v>
      </c>
      <c r="B9" s="7">
        <v>200000</v>
      </c>
      <c r="C9" s="7">
        <v>0</v>
      </c>
      <c r="D9" s="8">
        <v>-26</v>
      </c>
    </row>
    <row r="10" spans="1:4" x14ac:dyDescent="0.25">
      <c r="A10" s="13" t="s">
        <v>10</v>
      </c>
      <c r="B10" s="7">
        <v>75000</v>
      </c>
      <c r="C10" s="7">
        <v>0</v>
      </c>
      <c r="D10" s="8">
        <v>-38</v>
      </c>
    </row>
    <row r="11" spans="1:4" x14ac:dyDescent="0.25">
      <c r="A11" s="13" t="s">
        <v>11</v>
      </c>
      <c r="B11" s="7">
        <v>0</v>
      </c>
      <c r="C11" s="7">
        <v>0</v>
      </c>
      <c r="D11" s="8">
        <v>0</v>
      </c>
    </row>
    <row r="12" spans="1:4" x14ac:dyDescent="0.25">
      <c r="A12" s="13" t="s">
        <v>27</v>
      </c>
      <c r="B12" s="7">
        <v>968000</v>
      </c>
      <c r="C12" s="7">
        <v>135000</v>
      </c>
      <c r="D12" s="8">
        <v>25</v>
      </c>
    </row>
    <row r="13" spans="1:4" x14ac:dyDescent="0.25">
      <c r="B13"/>
      <c r="C13"/>
    </row>
    <row r="14" spans="1:4" x14ac:dyDescent="0.25">
      <c r="B14"/>
      <c r="C14"/>
    </row>
    <row r="15" spans="1:4" x14ac:dyDescent="0.25">
      <c r="B15"/>
      <c r="C15"/>
    </row>
    <row r="16" spans="1:4" x14ac:dyDescent="0.25">
      <c r="B16"/>
      <c r="C16"/>
    </row>
    <row r="17" spans="2:3" x14ac:dyDescent="0.25">
      <c r="B17"/>
      <c r="C17"/>
    </row>
    <row r="18" spans="2:3" x14ac:dyDescent="0.25">
      <c r="B18"/>
      <c r="C18"/>
    </row>
    <row r="19" spans="2:3" x14ac:dyDescent="0.25">
      <c r="B19"/>
      <c r="C19"/>
    </row>
    <row r="20" spans="2:3" x14ac:dyDescent="0.25">
      <c r="B20"/>
      <c r="C20"/>
    </row>
    <row r="21" spans="2:3" x14ac:dyDescent="0.25">
      <c r="B21"/>
      <c r="C21"/>
    </row>
    <row r="22" spans="2:3" x14ac:dyDescent="0.25">
      <c r="B22"/>
      <c r="C22"/>
    </row>
    <row r="23" spans="2:3" x14ac:dyDescent="0.25">
      <c r="B23"/>
      <c r="C23"/>
    </row>
    <row r="24" spans="2:3" x14ac:dyDescent="0.25">
      <c r="B24"/>
      <c r="C24"/>
    </row>
    <row r="25" spans="2:3" x14ac:dyDescent="0.25">
      <c r="B25"/>
      <c r="C25"/>
    </row>
    <row r="26" spans="2:3" x14ac:dyDescent="0.25">
      <c r="B26"/>
      <c r="C26"/>
    </row>
  </sheetData>
  <conditionalFormatting sqref="D1:D3 D27:D1048576">
    <cfRule type="cellIs" dxfId="28" priority="3" operator="lessThan">
      <formula>0</formula>
    </cfRule>
  </conditionalFormatting>
  <conditionalFormatting sqref="D1:D3 D14:D1048576">
    <cfRule type="cellIs" dxfId="27" priority="2" operator="lessThan">
      <formula>0</formula>
    </cfRule>
  </conditionalFormatting>
  <conditionalFormatting pivot="1" sqref="D4 D5 D6 D7 D8 D9 D10 D11">
    <cfRule type="cellIs" dxfId="26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4"/>
  <sheetViews>
    <sheetView tabSelected="1"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1" max="1" width="19.875" bestFit="1" customWidth="1"/>
    <col min="2" max="2" width="23.375" style="2" bestFit="1" customWidth="1"/>
    <col min="3" max="3" width="24.5" style="2" bestFit="1" customWidth="1"/>
  </cols>
  <sheetData>
    <row r="3" spans="1:3" x14ac:dyDescent="0.25">
      <c r="A3" s="12" t="s">
        <v>32</v>
      </c>
      <c r="B3" s="7" t="s">
        <v>28</v>
      </c>
      <c r="C3" s="7" t="s">
        <v>29</v>
      </c>
    </row>
    <row r="4" spans="1:3" x14ac:dyDescent="0.25">
      <c r="A4" s="13">
        <v>-38</v>
      </c>
      <c r="B4" s="7">
        <v>75000</v>
      </c>
      <c r="C4" s="7">
        <v>0</v>
      </c>
    </row>
    <row r="5" spans="1:3" x14ac:dyDescent="0.25">
      <c r="A5" s="14" t="s">
        <v>10</v>
      </c>
      <c r="B5" s="7">
        <v>75000</v>
      </c>
      <c r="C5" s="7">
        <v>0</v>
      </c>
    </row>
    <row r="6" spans="1:3" x14ac:dyDescent="0.25">
      <c r="A6" s="13">
        <v>-26</v>
      </c>
      <c r="B6" s="7">
        <v>200000</v>
      </c>
      <c r="C6" s="7">
        <v>0</v>
      </c>
    </row>
    <row r="7" spans="1:3" x14ac:dyDescent="0.25">
      <c r="A7" s="14" t="s">
        <v>9</v>
      </c>
      <c r="B7" s="7">
        <v>200000</v>
      </c>
      <c r="C7" s="7">
        <v>0</v>
      </c>
    </row>
    <row r="8" spans="1:3" x14ac:dyDescent="0.25">
      <c r="A8" s="13">
        <v>-8</v>
      </c>
      <c r="B8" s="7">
        <v>16000</v>
      </c>
      <c r="C8" s="7">
        <v>0</v>
      </c>
    </row>
    <row r="9" spans="1:3" x14ac:dyDescent="0.25">
      <c r="A9" s="14" t="s">
        <v>4</v>
      </c>
      <c r="B9" s="7">
        <v>16000</v>
      </c>
      <c r="C9" s="7">
        <v>0</v>
      </c>
    </row>
    <row r="10" spans="1:3" x14ac:dyDescent="0.25">
      <c r="A10" s="13">
        <v>1</v>
      </c>
      <c r="B10" s="7">
        <v>7000</v>
      </c>
      <c r="C10" s="7">
        <v>0</v>
      </c>
    </row>
    <row r="11" spans="1:3" x14ac:dyDescent="0.25">
      <c r="A11" s="14" t="s">
        <v>4</v>
      </c>
      <c r="B11" s="7">
        <v>7000</v>
      </c>
      <c r="C11" s="7">
        <v>0</v>
      </c>
    </row>
    <row r="12" spans="1:3" x14ac:dyDescent="0.25">
      <c r="A12" s="13">
        <v>2</v>
      </c>
      <c r="B12" s="7">
        <v>20000</v>
      </c>
      <c r="C12" s="7">
        <v>0</v>
      </c>
    </row>
    <row r="13" spans="1:3" x14ac:dyDescent="0.25">
      <c r="A13" s="14" t="s">
        <v>5</v>
      </c>
      <c r="B13" s="7">
        <v>20000</v>
      </c>
      <c r="C13" s="7">
        <v>0</v>
      </c>
    </row>
    <row r="14" spans="1:3" x14ac:dyDescent="0.25">
      <c r="A14" s="13">
        <v>9</v>
      </c>
      <c r="B14" s="7">
        <v>0</v>
      </c>
      <c r="C14" s="7">
        <v>20000</v>
      </c>
    </row>
    <row r="15" spans="1:3" x14ac:dyDescent="0.25">
      <c r="A15" s="14" t="s">
        <v>8</v>
      </c>
      <c r="B15" s="7">
        <v>0</v>
      </c>
      <c r="C15" s="7">
        <v>20000</v>
      </c>
    </row>
    <row r="16" spans="1:3" x14ac:dyDescent="0.25">
      <c r="A16" s="13">
        <v>14</v>
      </c>
      <c r="B16" s="7">
        <v>50000</v>
      </c>
      <c r="C16" s="7">
        <v>0</v>
      </c>
    </row>
    <row r="17" spans="1:3" x14ac:dyDescent="0.25">
      <c r="A17" s="14" t="s">
        <v>3</v>
      </c>
      <c r="B17" s="7">
        <v>50000</v>
      </c>
      <c r="C17" s="7">
        <v>0</v>
      </c>
    </row>
    <row r="18" spans="1:3" x14ac:dyDescent="0.25">
      <c r="A18" s="13">
        <v>18</v>
      </c>
      <c r="B18" s="7">
        <v>0</v>
      </c>
      <c r="C18" s="7">
        <v>100000</v>
      </c>
    </row>
    <row r="19" spans="1:3" x14ac:dyDescent="0.25">
      <c r="A19" s="14" t="s">
        <v>5</v>
      </c>
      <c r="B19" s="7">
        <v>0</v>
      </c>
      <c r="C19" s="7">
        <v>100000</v>
      </c>
    </row>
    <row r="20" spans="1:3" x14ac:dyDescent="0.25">
      <c r="A20" s="13">
        <v>20</v>
      </c>
      <c r="B20" s="7">
        <v>600000</v>
      </c>
      <c r="C20" s="7">
        <v>0</v>
      </c>
    </row>
    <row r="21" spans="1:3" x14ac:dyDescent="0.25">
      <c r="A21" s="14" t="s">
        <v>5</v>
      </c>
      <c r="B21" s="7">
        <v>600000</v>
      </c>
      <c r="C21" s="7">
        <v>0</v>
      </c>
    </row>
    <row r="22" spans="1:3" x14ac:dyDescent="0.25">
      <c r="A22" s="13">
        <v>33</v>
      </c>
      <c r="B22" s="7">
        <v>0</v>
      </c>
      <c r="C22" s="7">
        <v>15000</v>
      </c>
    </row>
    <row r="23" spans="1:3" x14ac:dyDescent="0.25">
      <c r="A23" s="14" t="s">
        <v>5</v>
      </c>
      <c r="B23" s="7">
        <v>0</v>
      </c>
      <c r="C23" s="7">
        <v>15000</v>
      </c>
    </row>
    <row r="24" spans="1:3" x14ac:dyDescent="0.25">
      <c r="A24" s="13" t="s">
        <v>27</v>
      </c>
      <c r="B24" s="7">
        <v>968000</v>
      </c>
      <c r="C24" s="7">
        <v>135000</v>
      </c>
    </row>
    <row r="25" spans="1:3" x14ac:dyDescent="0.25">
      <c r="B25"/>
      <c r="C25"/>
    </row>
    <row r="26" spans="1:3" x14ac:dyDescent="0.25">
      <c r="B26"/>
      <c r="C26"/>
    </row>
    <row r="27" spans="1:3" x14ac:dyDescent="0.25">
      <c r="B27"/>
      <c r="C27"/>
    </row>
    <row r="28" spans="1:3" x14ac:dyDescent="0.25">
      <c r="B28"/>
      <c r="C28"/>
    </row>
    <row r="29" spans="1:3" x14ac:dyDescent="0.25">
      <c r="B29"/>
      <c r="C29"/>
    </row>
    <row r="30" spans="1:3" x14ac:dyDescent="0.25">
      <c r="B30"/>
      <c r="C30"/>
    </row>
    <row r="31" spans="1:3" x14ac:dyDescent="0.25">
      <c r="B31"/>
      <c r="C31"/>
    </row>
    <row r="32" spans="1:3" x14ac:dyDescent="0.25">
      <c r="B32"/>
      <c r="C32"/>
    </row>
    <row r="33" spans="2:3" x14ac:dyDescent="0.25">
      <c r="B33"/>
      <c r="C33"/>
    </row>
    <row r="34" spans="2:3" x14ac:dyDescent="0.25">
      <c r="B34"/>
      <c r="C34"/>
    </row>
  </sheetData>
  <conditionalFormatting sqref="A4 A6 A8 A10 A12 A14 A16 A18 A20 A22">
    <cfRule type="cellIs" dxfId="11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Zeros="0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11.25" bestFit="1" customWidth="1"/>
    <col min="3" max="3" width="10.625" customWidth="1"/>
    <col min="4" max="5" width="12.125" style="2" customWidth="1"/>
    <col min="6" max="6" width="13.5" customWidth="1"/>
    <col min="7" max="7" width="12.75" customWidth="1"/>
    <col min="8" max="8" width="9.875" bestFit="1" customWidth="1"/>
    <col min="9" max="9" width="10.625" customWidth="1"/>
    <col min="10" max="10" width="10.875" style="2" customWidth="1"/>
    <col min="11" max="11" width="13.75" customWidth="1"/>
    <col min="12" max="12" width="14.25" customWidth="1"/>
    <col min="13" max="13" width="13.875" customWidth="1"/>
    <col min="14" max="14" width="9.375" customWidth="1"/>
    <col min="17" max="17" width="9.875" bestFit="1" customWidth="1"/>
  </cols>
  <sheetData>
    <row r="1" spans="1:17" ht="45" customHeight="1" x14ac:dyDescent="0.25">
      <c r="A1" s="9" t="s">
        <v>22</v>
      </c>
      <c r="B1" s="9" t="s">
        <v>23</v>
      </c>
      <c r="C1" s="11" t="s">
        <v>12</v>
      </c>
      <c r="D1" s="10" t="s">
        <v>14</v>
      </c>
      <c r="E1" s="10" t="s">
        <v>15</v>
      </c>
      <c r="F1" s="11" t="s">
        <v>13</v>
      </c>
      <c r="G1" s="11" t="s">
        <v>16</v>
      </c>
      <c r="H1" s="11" t="s">
        <v>17</v>
      </c>
      <c r="I1" s="11" t="s">
        <v>18</v>
      </c>
      <c r="J1" s="10" t="s">
        <v>19</v>
      </c>
      <c r="K1" s="11" t="s">
        <v>20</v>
      </c>
      <c r="L1" s="11" t="s">
        <v>24</v>
      </c>
      <c r="M1" s="11" t="s">
        <v>25</v>
      </c>
      <c r="N1" s="11" t="s">
        <v>21</v>
      </c>
    </row>
    <row r="2" spans="1:17" x14ac:dyDescent="0.25">
      <c r="A2" s="3" t="s">
        <v>0</v>
      </c>
      <c r="B2" s="3" t="s">
        <v>1</v>
      </c>
      <c r="C2" s="6">
        <v>44927</v>
      </c>
      <c r="D2" s="7">
        <v>25000</v>
      </c>
      <c r="E2" s="7"/>
      <c r="F2" s="6">
        <v>44933</v>
      </c>
      <c r="G2" s="3">
        <v>5</v>
      </c>
      <c r="H2" s="6">
        <f>F2+G2</f>
        <v>44938</v>
      </c>
      <c r="I2" s="6">
        <v>44941</v>
      </c>
      <c r="J2" s="7">
        <v>25000</v>
      </c>
      <c r="K2" s="3">
        <f>IF(I2&gt;H2,I2-H2,"-")</f>
        <v>3</v>
      </c>
      <c r="L2" s="7">
        <f>IF(D2&gt;0,D2-J2,0)</f>
        <v>0</v>
      </c>
      <c r="M2" s="7">
        <f>IF(D2=0,E2-J2,0)</f>
        <v>0</v>
      </c>
      <c r="N2" s="8">
        <f>IF(OR(L2&gt;0,M2&gt;0),H2-$Q$3,0)</f>
        <v>0</v>
      </c>
    </row>
    <row r="3" spans="1:17" x14ac:dyDescent="0.25">
      <c r="A3" s="3" t="s">
        <v>0</v>
      </c>
      <c r="B3" s="3" t="s">
        <v>2</v>
      </c>
      <c r="C3" s="6">
        <v>44959</v>
      </c>
      <c r="D3" s="7">
        <v>5000</v>
      </c>
      <c r="E3" s="7"/>
      <c r="F3" s="6">
        <v>44960</v>
      </c>
      <c r="G3" s="3">
        <v>0</v>
      </c>
      <c r="H3" s="6">
        <f t="shared" ref="H3:H15" si="0">F3+G3</f>
        <v>44960</v>
      </c>
      <c r="I3" s="6">
        <v>44960</v>
      </c>
      <c r="J3" s="7">
        <v>5000</v>
      </c>
      <c r="K3" s="3" t="str">
        <f t="shared" ref="K3:K15" si="1">IF(I3&gt;H3,I3-H3,"-")</f>
        <v>-</v>
      </c>
      <c r="L3" s="7">
        <f t="shared" ref="L3:L15" si="2">IF(D3&gt;0,D3-J3,0)</f>
        <v>0</v>
      </c>
      <c r="M3" s="7">
        <f t="shared" ref="M3:M15" si="3">IF(D3=0,E3-J3,0)</f>
        <v>0</v>
      </c>
      <c r="N3" s="8">
        <f t="shared" ref="N3:N15" si="4">IF(OR(L3&gt;0,M3&gt;0),H3-$Q$3,0)</f>
        <v>0</v>
      </c>
      <c r="Q3" s="1">
        <f ca="1">TODAY()</f>
        <v>44969</v>
      </c>
    </row>
    <row r="4" spans="1:17" x14ac:dyDescent="0.25">
      <c r="A4" s="3" t="s">
        <v>5</v>
      </c>
      <c r="B4" s="3" t="s">
        <v>1</v>
      </c>
      <c r="C4" s="6">
        <v>44941</v>
      </c>
      <c r="D4" s="7">
        <v>600000</v>
      </c>
      <c r="E4" s="7"/>
      <c r="F4" s="6">
        <v>44943</v>
      </c>
      <c r="G4" s="3">
        <v>45</v>
      </c>
      <c r="H4" s="6">
        <f t="shared" si="0"/>
        <v>44988</v>
      </c>
      <c r="I4" s="3"/>
      <c r="J4" s="7"/>
      <c r="K4" s="3" t="str">
        <f t="shared" si="1"/>
        <v>-</v>
      </c>
      <c r="L4" s="7">
        <f t="shared" si="2"/>
        <v>600000</v>
      </c>
      <c r="M4" s="7">
        <f t="shared" si="3"/>
        <v>0</v>
      </c>
      <c r="N4" s="8">
        <f ca="1">IF(OR(L4&gt;0,M4&gt;0),H4-$Q$3,0)</f>
        <v>19</v>
      </c>
    </row>
    <row r="5" spans="1:17" x14ac:dyDescent="0.25">
      <c r="A5" s="3" t="s">
        <v>5</v>
      </c>
      <c r="B5" s="3" t="s">
        <v>2</v>
      </c>
      <c r="C5" s="6">
        <v>44943</v>
      </c>
      <c r="D5" s="7">
        <v>0</v>
      </c>
      <c r="E5" s="7">
        <v>15000</v>
      </c>
      <c r="F5" s="6">
        <v>44951</v>
      </c>
      <c r="G5" s="3">
        <v>50</v>
      </c>
      <c r="H5" s="6">
        <f t="shared" si="0"/>
        <v>45001</v>
      </c>
      <c r="I5" s="3"/>
      <c r="J5" s="7"/>
      <c r="K5" s="3" t="str">
        <f t="shared" si="1"/>
        <v>-</v>
      </c>
      <c r="L5" s="7">
        <f t="shared" si="2"/>
        <v>0</v>
      </c>
      <c r="M5" s="7">
        <f t="shared" si="3"/>
        <v>15000</v>
      </c>
      <c r="N5" s="8">
        <f t="shared" ca="1" si="4"/>
        <v>32</v>
      </c>
    </row>
    <row r="6" spans="1:17" x14ac:dyDescent="0.25">
      <c r="A6" s="3" t="s">
        <v>5</v>
      </c>
      <c r="B6" s="3" t="s">
        <v>6</v>
      </c>
      <c r="C6" s="6">
        <v>44951</v>
      </c>
      <c r="D6" s="7"/>
      <c r="E6" s="7">
        <v>100000</v>
      </c>
      <c r="F6" s="6">
        <v>44956</v>
      </c>
      <c r="G6" s="3">
        <v>30</v>
      </c>
      <c r="H6" s="6">
        <f t="shared" si="0"/>
        <v>44986</v>
      </c>
      <c r="I6" s="3"/>
      <c r="J6" s="7"/>
      <c r="K6" s="3" t="str">
        <f t="shared" si="1"/>
        <v>-</v>
      </c>
      <c r="L6" s="7">
        <f t="shared" si="2"/>
        <v>0</v>
      </c>
      <c r="M6" s="7">
        <f t="shared" si="3"/>
        <v>100000</v>
      </c>
      <c r="N6" s="8">
        <f t="shared" ca="1" si="4"/>
        <v>17</v>
      </c>
    </row>
    <row r="7" spans="1:17" x14ac:dyDescent="0.25">
      <c r="A7" s="3" t="s">
        <v>5</v>
      </c>
      <c r="B7" s="3" t="s">
        <v>7</v>
      </c>
      <c r="C7" s="6">
        <v>44959</v>
      </c>
      <c r="D7" s="7">
        <v>20000</v>
      </c>
      <c r="E7" s="7"/>
      <c r="F7" s="6">
        <v>44960</v>
      </c>
      <c r="G7" s="3">
        <v>10</v>
      </c>
      <c r="H7" s="6">
        <f t="shared" si="0"/>
        <v>44970</v>
      </c>
      <c r="I7" s="3"/>
      <c r="J7" s="7"/>
      <c r="K7" s="3" t="str">
        <f t="shared" si="1"/>
        <v>-</v>
      </c>
      <c r="L7" s="7">
        <f t="shared" si="2"/>
        <v>20000</v>
      </c>
      <c r="M7" s="7">
        <f t="shared" si="3"/>
        <v>0</v>
      </c>
      <c r="N7" s="8">
        <f t="shared" ca="1" si="4"/>
        <v>1</v>
      </c>
    </row>
    <row r="8" spans="1:17" x14ac:dyDescent="0.25">
      <c r="A8" s="3" t="s">
        <v>3</v>
      </c>
      <c r="B8" s="3" t="s">
        <v>1</v>
      </c>
      <c r="C8" s="6">
        <v>44962</v>
      </c>
      <c r="D8" s="7">
        <v>50000</v>
      </c>
      <c r="E8" s="7"/>
      <c r="F8" s="6">
        <v>44967</v>
      </c>
      <c r="G8" s="3">
        <v>15</v>
      </c>
      <c r="H8" s="6">
        <f t="shared" si="0"/>
        <v>44982</v>
      </c>
      <c r="I8" s="3"/>
      <c r="J8" s="7"/>
      <c r="K8" s="3" t="str">
        <f t="shared" si="1"/>
        <v>-</v>
      </c>
      <c r="L8" s="7">
        <f t="shared" si="2"/>
        <v>50000</v>
      </c>
      <c r="M8" s="7">
        <f t="shared" si="3"/>
        <v>0</v>
      </c>
      <c r="N8" s="8">
        <f t="shared" ca="1" si="4"/>
        <v>13</v>
      </c>
    </row>
    <row r="9" spans="1:17" x14ac:dyDescent="0.25">
      <c r="A9" s="3" t="s">
        <v>4</v>
      </c>
      <c r="B9" s="3" t="s">
        <v>1</v>
      </c>
      <c r="C9" s="6">
        <v>44941</v>
      </c>
      <c r="D9" s="7"/>
      <c r="E9" s="7">
        <v>1000</v>
      </c>
      <c r="F9" s="6">
        <v>44943</v>
      </c>
      <c r="G9" s="3">
        <v>2</v>
      </c>
      <c r="H9" s="6">
        <f t="shared" si="0"/>
        <v>44945</v>
      </c>
      <c r="I9" s="6">
        <v>44945</v>
      </c>
      <c r="J9" s="7">
        <v>1000</v>
      </c>
      <c r="K9" s="3" t="str">
        <f t="shared" si="1"/>
        <v>-</v>
      </c>
      <c r="L9" s="7">
        <f t="shared" si="2"/>
        <v>0</v>
      </c>
      <c r="M9" s="7">
        <f t="shared" si="3"/>
        <v>0</v>
      </c>
      <c r="N9" s="8">
        <f t="shared" si="4"/>
        <v>0</v>
      </c>
    </row>
    <row r="10" spans="1:17" x14ac:dyDescent="0.25">
      <c r="A10" s="3" t="s">
        <v>4</v>
      </c>
      <c r="B10" s="3" t="s">
        <v>2</v>
      </c>
      <c r="C10" s="6">
        <v>44954</v>
      </c>
      <c r="D10" s="7">
        <v>16000</v>
      </c>
      <c r="E10" s="7"/>
      <c r="F10" s="6">
        <v>44958</v>
      </c>
      <c r="G10" s="3">
        <v>2</v>
      </c>
      <c r="H10" s="6">
        <f t="shared" si="0"/>
        <v>44960</v>
      </c>
      <c r="I10" s="3"/>
      <c r="J10" s="7"/>
      <c r="K10" s="3" t="str">
        <f t="shared" si="1"/>
        <v>-</v>
      </c>
      <c r="L10" s="7">
        <f t="shared" si="2"/>
        <v>16000</v>
      </c>
      <c r="M10" s="7">
        <f t="shared" si="3"/>
        <v>0</v>
      </c>
      <c r="N10" s="8">
        <f t="shared" ca="1" si="4"/>
        <v>-9</v>
      </c>
    </row>
    <row r="11" spans="1:17" x14ac:dyDescent="0.25">
      <c r="A11" s="3" t="s">
        <v>4</v>
      </c>
      <c r="B11" s="3" t="s">
        <v>6</v>
      </c>
      <c r="C11" s="6">
        <v>44962</v>
      </c>
      <c r="D11" s="7">
        <v>7000</v>
      </c>
      <c r="E11" s="7"/>
      <c r="F11" s="6">
        <v>44964</v>
      </c>
      <c r="G11" s="3">
        <v>5</v>
      </c>
      <c r="H11" s="6">
        <f t="shared" si="0"/>
        <v>44969</v>
      </c>
      <c r="I11" s="3"/>
      <c r="J11" s="7"/>
      <c r="K11" s="3" t="str">
        <f t="shared" si="1"/>
        <v>-</v>
      </c>
      <c r="L11" s="7">
        <f t="shared" si="2"/>
        <v>7000</v>
      </c>
      <c r="M11" s="7">
        <f t="shared" si="3"/>
        <v>0</v>
      </c>
      <c r="N11" s="8">
        <f t="shared" ca="1" si="4"/>
        <v>0</v>
      </c>
    </row>
    <row r="12" spans="1:17" x14ac:dyDescent="0.25">
      <c r="A12" s="3" t="s">
        <v>8</v>
      </c>
      <c r="B12" s="3" t="s">
        <v>1</v>
      </c>
      <c r="C12" s="6">
        <v>44967</v>
      </c>
      <c r="D12" s="7"/>
      <c r="E12" s="7">
        <v>20000</v>
      </c>
      <c r="F12" s="6">
        <v>44967</v>
      </c>
      <c r="G12" s="3">
        <v>10</v>
      </c>
      <c r="H12" s="6">
        <f t="shared" si="0"/>
        <v>44977</v>
      </c>
      <c r="I12" s="3"/>
      <c r="J12" s="7"/>
      <c r="K12" s="3" t="str">
        <f t="shared" si="1"/>
        <v>-</v>
      </c>
      <c r="L12" s="7">
        <f t="shared" si="2"/>
        <v>0</v>
      </c>
      <c r="M12" s="7">
        <f t="shared" si="3"/>
        <v>20000</v>
      </c>
      <c r="N12" s="8">
        <f t="shared" ca="1" si="4"/>
        <v>8</v>
      </c>
    </row>
    <row r="13" spans="1:17" x14ac:dyDescent="0.25">
      <c r="A13" s="3" t="s">
        <v>9</v>
      </c>
      <c r="B13" s="3" t="s">
        <v>1</v>
      </c>
      <c r="C13" s="6">
        <v>44920</v>
      </c>
      <c r="D13" s="7">
        <v>200000</v>
      </c>
      <c r="E13" s="7"/>
      <c r="F13" s="6">
        <v>44922</v>
      </c>
      <c r="G13" s="3">
        <v>20</v>
      </c>
      <c r="H13" s="6">
        <f t="shared" si="0"/>
        <v>44942</v>
      </c>
      <c r="I13" s="6">
        <v>44944</v>
      </c>
      <c r="J13" s="7"/>
      <c r="K13" s="3">
        <f t="shared" si="1"/>
        <v>2</v>
      </c>
      <c r="L13" s="7">
        <f t="shared" si="2"/>
        <v>200000</v>
      </c>
      <c r="M13" s="7">
        <f t="shared" si="3"/>
        <v>0</v>
      </c>
      <c r="N13" s="8">
        <f t="shared" ca="1" si="4"/>
        <v>-27</v>
      </c>
    </row>
    <row r="14" spans="1:17" x14ac:dyDescent="0.25">
      <c r="A14" s="3" t="s">
        <v>10</v>
      </c>
      <c r="B14" s="3" t="s">
        <v>1</v>
      </c>
      <c r="C14" s="6">
        <v>44896</v>
      </c>
      <c r="D14" s="7">
        <v>75000</v>
      </c>
      <c r="E14" s="7"/>
      <c r="F14" s="6">
        <v>44905</v>
      </c>
      <c r="G14" s="3">
        <v>25</v>
      </c>
      <c r="H14" s="6">
        <f t="shared" si="0"/>
        <v>44930</v>
      </c>
      <c r="I14" s="6">
        <v>44936</v>
      </c>
      <c r="J14" s="7"/>
      <c r="K14" s="3">
        <f t="shared" si="1"/>
        <v>6</v>
      </c>
      <c r="L14" s="7">
        <f t="shared" si="2"/>
        <v>75000</v>
      </c>
      <c r="M14" s="7">
        <f t="shared" si="3"/>
        <v>0</v>
      </c>
      <c r="N14" s="8">
        <f t="shared" ca="1" si="4"/>
        <v>-39</v>
      </c>
    </row>
    <row r="15" spans="1:17" x14ac:dyDescent="0.25">
      <c r="A15" s="3" t="s">
        <v>11</v>
      </c>
      <c r="B15" s="3" t="s">
        <v>1</v>
      </c>
      <c r="C15" s="6">
        <v>44958</v>
      </c>
      <c r="D15" s="7">
        <v>15000</v>
      </c>
      <c r="E15" s="7"/>
      <c r="F15" s="6">
        <v>44962</v>
      </c>
      <c r="G15" s="3">
        <v>-2</v>
      </c>
      <c r="H15" s="6">
        <f t="shared" si="0"/>
        <v>44960</v>
      </c>
      <c r="I15" s="6">
        <v>44960</v>
      </c>
      <c r="J15" s="7">
        <v>15000</v>
      </c>
      <c r="K15" s="3" t="str">
        <f t="shared" si="1"/>
        <v>-</v>
      </c>
      <c r="L15" s="7">
        <f t="shared" si="2"/>
        <v>0</v>
      </c>
      <c r="M15" s="7">
        <f t="shared" si="3"/>
        <v>0</v>
      </c>
      <c r="N15" s="8">
        <f t="shared" si="4"/>
        <v>0</v>
      </c>
    </row>
  </sheetData>
  <conditionalFormatting sqref="N2:N1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workbookViewId="0">
      <selection activeCell="E10" sqref="E10"/>
    </sheetView>
  </sheetViews>
  <sheetFormatPr defaultRowHeight="15" x14ac:dyDescent="0.25"/>
  <sheetData>
    <row r="2" spans="1:2" x14ac:dyDescent="0.25">
      <c r="A2">
        <v>1</v>
      </c>
      <c r="B2" t="s">
        <v>31</v>
      </c>
    </row>
    <row r="3" spans="1:2" x14ac:dyDescent="0.25">
      <c r="A3">
        <v>2</v>
      </c>
      <c r="B3" t="s">
        <v>33</v>
      </c>
    </row>
    <row r="4" spans="1:2" x14ac:dyDescent="0.25">
      <c r="A4">
        <v>3</v>
      </c>
      <c r="B4" t="s">
        <v>34</v>
      </c>
    </row>
    <row r="5" spans="1:2" x14ac:dyDescent="0.25">
      <c r="A5">
        <v>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протерм забор-ть по контр-х</vt:lpstr>
      <vt:lpstr>протерм заб-ть по терміну</vt:lpstr>
      <vt:lpstr>перелік клієнтів</vt:lpstr>
      <vt:lpstr>шляхи зменшення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2023-02-12T10:37:34Z</dcterms:modified>
</cp:coreProperties>
</file>