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Вихідні дані" sheetId="1" r:id="rId4"/>
    <sheet state="visible" name="Тарифи - розподіл та передача" sheetId="2" r:id="rId5"/>
    <sheet state="visible" name="Загальна вартість електр." sheetId="3" r:id="rId6"/>
    <sheet state="visible" name="Порівняння вартості електр." sheetId="4" r:id="rId7"/>
    <sheet state="visible" name="Структура вартості електр., %" sheetId="5" r:id="rId8"/>
    <sheet state="visible" name="Зміни тарифів" sheetId="6" r:id="rId9"/>
    <sheet state="visible" name="Універс.послуга" sheetId="7" r:id="rId10"/>
    <sheet state="visible" name="Запит на вартість акт.ен." sheetId="8" r:id="rId11"/>
  </sheets>
  <definedNames/>
  <calcPr/>
  <extLst>
    <ext uri="GoogleSheetsCustomDataVersion1">
      <go:sheetsCustomData xmlns:go="http://customooxmlschemas.google.com/" r:id="rId12" roundtripDataSignature="AMtx7miIXag7Dede1xdJFmKKUNBmD+grIg=="/>
    </ext>
  </extLst>
</workbook>
</file>

<file path=xl/sharedStrings.xml><?xml version="1.0" encoding="utf-8"?>
<sst xmlns="http://schemas.openxmlformats.org/spreadsheetml/2006/main" count="369" uniqueCount="126">
  <si>
    <t>Вихідні дані</t>
  </si>
  <si>
    <t>Курс євро</t>
  </si>
  <si>
    <t>Плата за "зелений" сертифікат, кВт*год</t>
  </si>
  <si>
    <t>Плата за когенерацію, кВт*год</t>
  </si>
  <si>
    <t>Акцизний збір, кВт*год</t>
  </si>
  <si>
    <t>Споживання електроенергії, кВт*год/місяць</t>
  </si>
  <si>
    <t>Місяць</t>
  </si>
  <si>
    <t>Денне</t>
  </si>
  <si>
    <t>Нічне</t>
  </si>
  <si>
    <t>РОЗПОДІЛ ЕЛЕКТРОЕНЕРГІЇ</t>
  </si>
  <si>
    <t>Рівень напруги</t>
  </si>
  <si>
    <t>RON/кВт*год</t>
  </si>
  <si>
    <t>EUR/кВт*год</t>
  </si>
  <si>
    <t>Високий ( JT)</t>
  </si>
  <si>
    <t>Середній</t>
  </si>
  <si>
    <t>низький (IT)</t>
  </si>
  <si>
    <t>Реактивна енергія, lei/kVARh</t>
  </si>
  <si>
    <t>Реактивна енергія, €/kVARh</t>
  </si>
  <si>
    <t>Distributie Oltenia</t>
  </si>
  <si>
    <t>E-Distributie Muntenia</t>
  </si>
  <si>
    <t>E-Distributie Banat</t>
  </si>
  <si>
    <t>E-Distributie Dobrogea</t>
  </si>
  <si>
    <t xml:space="preserve">Delgaz Grid </t>
  </si>
  <si>
    <t>Muntenia Nord</t>
  </si>
  <si>
    <t>Transilvania Sud</t>
  </si>
  <si>
    <t>Transilvania Nord</t>
  </si>
  <si>
    <t>ПЕРЕДАЧА ЕЛЕКТРОЕНЕРГІЇ</t>
  </si>
  <si>
    <t>Тариф</t>
  </si>
  <si>
    <t>Середня ставка за послугу
передача електроенергії</t>
  </si>
  <si>
    <t>Введення електроенергії в мережу - TG</t>
  </si>
  <si>
    <t>Видобуток електроенергії з мережі - TL</t>
  </si>
  <si>
    <t>Плата за обслуговування системи</t>
  </si>
  <si>
    <t>АКТИВНА ЕНЕРГІЯ</t>
  </si>
  <si>
    <t>Ціни на конкурентному ринку</t>
  </si>
  <si>
    <t>Постачальник електроенергії</t>
  </si>
  <si>
    <t>lei/МВт*год</t>
  </si>
  <si>
    <t>€/МВт*год</t>
  </si>
  <si>
    <t>Electrica Furnizare (не диференційований)</t>
  </si>
  <si>
    <t>ENEL Energie S.A.</t>
  </si>
  <si>
    <t>Electricom</t>
  </si>
  <si>
    <t>Bepco</t>
  </si>
  <si>
    <t>E.ON Energie Romania</t>
  </si>
  <si>
    <t>Nova PG</t>
  </si>
  <si>
    <t>ENGIE</t>
  </si>
  <si>
    <t>Electrica Furnizare (диференційований)</t>
  </si>
  <si>
    <t>день</t>
  </si>
  <si>
    <t>ніч</t>
  </si>
  <si>
    <t>Вартість електроенергії, RON/місяць</t>
  </si>
  <si>
    <t>Вартість електроенергії за тарифом ENEL</t>
  </si>
  <si>
    <t>Оператор розподілу</t>
  </si>
  <si>
    <t>Активна енергія</t>
  </si>
  <si>
    <t>Регульовані тарифи</t>
  </si>
  <si>
    <t>Плата за "зелений" сертифікат</t>
  </si>
  <si>
    <t>Плата за когенерацію</t>
  </si>
  <si>
    <t>Акцизний збір</t>
  </si>
  <si>
    <r>
      <rPr>
        <rFont val="Open Sans"/>
        <color theme="1"/>
        <sz val="9.0"/>
      </rPr>
      <t xml:space="preserve">ПДВ
</t>
    </r>
    <r>
      <rPr>
        <rFont val="Open Sans"/>
        <i/>
        <color theme="1"/>
        <sz val="9.0"/>
      </rPr>
      <t>(19%)</t>
    </r>
  </si>
  <si>
    <t>ВСЬОГО</t>
  </si>
  <si>
    <t>Передача електроенергії</t>
  </si>
  <si>
    <t>Розподіл електроенергії</t>
  </si>
  <si>
    <t>Видобуток з мережі - TL</t>
  </si>
  <si>
    <t>Введення в мережу - TG</t>
  </si>
  <si>
    <t>Обслуговування системи</t>
  </si>
  <si>
    <t>Вартість електроенергії за тарифом Electrica Furnizare (недиференційований)</t>
  </si>
  <si>
    <r>
      <rPr>
        <rFont val="Open Sans"/>
        <color theme="1"/>
        <sz val="9.0"/>
      </rPr>
      <t xml:space="preserve">ПДВ
</t>
    </r>
    <r>
      <rPr>
        <rFont val="Open Sans"/>
        <i/>
        <color theme="1"/>
        <sz val="9.0"/>
      </rPr>
      <t>(19%)</t>
    </r>
  </si>
  <si>
    <t>Вартість електроенергії за тарифом Electrica Furnizare (диференційований)</t>
  </si>
  <si>
    <r>
      <rPr>
        <rFont val="Open Sans"/>
        <color theme="1"/>
        <sz val="9.0"/>
      </rPr>
      <t xml:space="preserve">ПДВ
</t>
    </r>
    <r>
      <rPr>
        <rFont val="Open Sans"/>
        <i/>
        <color theme="1"/>
        <sz val="9.0"/>
      </rPr>
      <t>(19%)</t>
    </r>
  </si>
  <si>
    <t>Вартість електроенергії для підприємства, €/місяць</t>
  </si>
  <si>
    <r>
      <rPr>
        <rFont val="Open Sans"/>
        <color theme="1"/>
        <sz val="9.0"/>
      </rPr>
      <t xml:space="preserve">ПДВ
</t>
    </r>
    <r>
      <rPr>
        <rFont val="Open Sans"/>
        <i/>
        <color theme="1"/>
        <sz val="9.0"/>
      </rPr>
      <t>(19%)</t>
    </r>
  </si>
  <si>
    <r>
      <rPr>
        <rFont val="Open Sans"/>
        <color theme="1"/>
        <sz val="9.0"/>
      </rPr>
      <t xml:space="preserve">ПДВ
</t>
    </r>
    <r>
      <rPr>
        <rFont val="Open Sans"/>
        <i/>
        <color theme="1"/>
        <sz val="9.0"/>
      </rPr>
      <t>(19%)</t>
    </r>
  </si>
  <si>
    <r>
      <rPr>
        <rFont val="Open Sans"/>
        <color theme="1"/>
        <sz val="9.0"/>
      </rPr>
      <t xml:space="preserve">ПДВ
</t>
    </r>
    <r>
      <rPr>
        <rFont val="Open Sans"/>
        <i/>
        <color theme="1"/>
        <sz val="9.0"/>
      </rPr>
      <t>(19%)</t>
    </r>
  </si>
  <si>
    <t>Структура вартості електроенергії, €/місяць</t>
  </si>
  <si>
    <t>Тариф постачальника електроенергії</t>
  </si>
  <si>
    <t>тариф ENEL</t>
  </si>
  <si>
    <t>тариф Electrica Furnizare (недиференційований)</t>
  </si>
  <si>
    <t>Структура вартості електроенергії, %/місяць</t>
  </si>
  <si>
    <t>Валюта</t>
  </si>
  <si>
    <t>Складова тарифу</t>
  </si>
  <si>
    <t>1 пол. 2018</t>
  </si>
  <si>
    <t>2 пол. 2018 - 1 пол. 2019</t>
  </si>
  <si>
    <t>2 пол. 2019</t>
  </si>
  <si>
    <t>RON/МВт*год</t>
  </si>
  <si>
    <t>ВСЬОГО передача електроенергії</t>
  </si>
  <si>
    <t>Універсальна послуга</t>
  </si>
  <si>
    <t>Electrica Furnizare</t>
  </si>
  <si>
    <t>абон. плата, RON/день</t>
  </si>
  <si>
    <t>Distributie Oltenia SA</t>
  </si>
  <si>
    <t>E-Distributie Muntenia SA</t>
  </si>
  <si>
    <t>E-Distributie Banat SA</t>
  </si>
  <si>
    <t xml:space="preserve">E-Distributie Dobrogea SA </t>
  </si>
  <si>
    <t xml:space="preserve">Delgaz Grid SA </t>
  </si>
  <si>
    <t>Societatea de Distribuție a Energiei Electrice Muntenia Nord SA</t>
  </si>
  <si>
    <t>Societatea de Distribuție a Energiei Electrice Transilvania Sud SA</t>
  </si>
  <si>
    <t>Societatea de Distribuție a Energiei Electrice Transilvania Nord SA</t>
  </si>
  <si>
    <t>№</t>
  </si>
  <si>
    <t>Компанія</t>
  </si>
  <si>
    <t>Лист</t>
  </si>
  <si>
    <t>Відповідь</t>
  </si>
  <si>
    <t>CEZ Vanzare S.A.</t>
  </si>
  <si>
    <t>+</t>
  </si>
  <si>
    <t>E.ON Energie Romania S.A.</t>
  </si>
  <si>
    <t>-</t>
  </si>
  <si>
    <t>Electrica Furnizare S.A.</t>
  </si>
  <si>
    <t>BEPCO</t>
  </si>
  <si>
    <t>C.E.T. Govora </t>
  </si>
  <si>
    <t>Electricom S.A.</t>
  </si>
  <si>
    <t>Electrocentrale Bucuresti S.A.</t>
  </si>
  <si>
    <t>Enet S.A.</t>
  </si>
  <si>
    <t>Absolute Energy SRL</t>
  </si>
  <si>
    <t>Aderro GP Energy SRL</t>
  </si>
  <si>
    <t>AIK Energy Romania SRL</t>
  </si>
  <si>
    <t>Alive Capital SRL</t>
  </si>
  <si>
    <t>Anchor Grup SA</t>
  </si>
  <si>
    <t>Apuron Energy SRL</t>
  </si>
  <si>
    <t>Aqua Energia SA</t>
  </si>
  <si>
    <t>AFI Energy</t>
  </si>
  <si>
    <t>Crest Energy SRL</t>
  </si>
  <si>
    <t>Enol Grup SA</t>
  </si>
  <si>
    <t>Entrex Services SRL</t>
  </si>
  <si>
    <t>Grenerg SRL</t>
  </si>
  <si>
    <t>Nova Power &amp; Gas SRL</t>
  </si>
  <si>
    <t>QMB Energ SRL</t>
  </si>
  <si>
    <t>Stock Energy SRL</t>
  </si>
  <si>
    <t>Tinmar Energy SA</t>
  </si>
  <si>
    <t>Transenergo Com SA</t>
  </si>
  <si>
    <t>Werk Energy SRL</t>
  </si>
  <si>
    <t>Restart Energy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</si>
</sst>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#,##0.00[$ RON]"/>
    <numFmt numFmtId="165" formatCode="0.0000"/>
    <numFmt numFmtId="166" formatCode="0.000000"/>
    <numFmt numFmtId="167" formatCode="0.000"/>
    <numFmt numFmtId="168" formatCode="#,##0.0000"/>
  </numFmts>
  <fonts count="30">
    <font>
      <sz val="11.0"/>
      <color theme="1"/>
      <name val="Arial"/>
    </font>
    <font>
      <b/>
      <sz val="11.0"/>
      <color theme="1"/>
      <name val="Open Sans"/>
    </font>
    <font/>
    <font>
      <sz val="11.0"/>
      <color theme="1"/>
      <name val="Open Sans"/>
    </font>
    <font>
      <sz val="10.0"/>
      <color theme="1"/>
      <name val="Open Sans"/>
    </font>
    <font>
      <b/>
      <sz val="10.0"/>
      <color theme="1"/>
      <name val="Open Sans"/>
    </font>
    <font>
      <i/>
      <sz val="10.0"/>
      <color theme="1"/>
      <name val="Open Sans"/>
    </font>
    <font>
      <b/>
      <u/>
      <sz val="10.0"/>
      <color theme="1"/>
      <name val="Open Sans"/>
    </font>
    <font>
      <sz val="10.0"/>
      <color rgb="FF000000"/>
      <name val="Open Sans"/>
    </font>
    <font>
      <sz val="9.0"/>
      <color theme="1"/>
      <name val="Open Sans"/>
    </font>
    <font>
      <b/>
      <u/>
      <sz val="9.0"/>
      <color theme="1"/>
      <name val="Open Sans"/>
    </font>
    <font>
      <b/>
      <sz val="9.0"/>
      <color theme="1"/>
      <name val="Open Sans"/>
    </font>
    <font>
      <b/>
      <u/>
      <sz val="9.0"/>
      <color theme="1"/>
      <name val="Open Sans"/>
    </font>
    <font>
      <u/>
      <color theme="1"/>
      <name val="Calibri"/>
    </font>
    <font>
      <b/>
      <u/>
      <sz val="9.0"/>
      <color theme="1"/>
      <name val="Open Sans"/>
    </font>
    <font>
      <b/>
      <u/>
      <sz val="9.0"/>
      <color theme="1"/>
      <name val="Open Sans"/>
    </font>
    <font>
      <b/>
      <u/>
      <sz val="9.0"/>
      <color theme="1"/>
      <name val="Open Sans"/>
    </font>
    <font>
      <b/>
      <i/>
      <u/>
      <sz val="9.0"/>
      <color theme="1"/>
      <name val="Open Sans"/>
    </font>
    <font>
      <b/>
      <u/>
      <sz val="9.0"/>
      <color theme="1"/>
      <name val="Open Sans"/>
    </font>
    <font>
      <b/>
      <u/>
      <sz val="9.0"/>
      <color theme="1"/>
      <name val="Open Sans"/>
    </font>
    <font>
      <color theme="1"/>
      <name val="Open Sans"/>
    </font>
    <font>
      <b/>
      <i/>
      <sz val="9.0"/>
      <color theme="1"/>
      <name val="Open Sans"/>
    </font>
    <font>
      <sz val="11.0"/>
      <color theme="1"/>
      <name val="Open sans"/>
    </font>
    <font>
      <sz val="11.0"/>
      <color theme="1"/>
      <name val="Calibri"/>
    </font>
    <font>
      <sz val="9.0"/>
      <color rgb="FF000000"/>
      <name val="Times New Roman"/>
    </font>
    <font>
      <sz val="9.0"/>
      <color theme="1"/>
      <name val="Calibri"/>
    </font>
    <font>
      <sz val="9.0"/>
      <color rgb="FF3D3D3D"/>
      <name val="Source sans pro"/>
    </font>
    <font>
      <b/>
      <sz val="8.0"/>
      <color theme="1"/>
      <name val="Open sans"/>
    </font>
    <font>
      <sz val="8.0"/>
      <color rgb="FF000000"/>
      <name val="Open sans"/>
    </font>
    <font>
      <sz val="8.0"/>
      <color theme="1"/>
      <name val="Open sans"/>
    </font>
  </fonts>
  <fills count="16">
    <fill>
      <patternFill patternType="none"/>
    </fill>
    <fill>
      <patternFill patternType="lightGray"/>
    </fill>
    <fill>
      <patternFill patternType="solid">
        <fgColor rgb="FFC27BA0"/>
        <bgColor rgb="FFC27BA0"/>
      </patternFill>
    </fill>
    <fill>
      <patternFill patternType="solid">
        <fgColor rgb="FFB4A7D6"/>
        <bgColor rgb="FFB4A7D6"/>
      </patternFill>
    </fill>
    <fill>
      <patternFill patternType="solid">
        <fgColor rgb="FF9FC5E8"/>
        <bgColor rgb="FF9FC5E8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D8D8D8"/>
        <bgColor rgb="FFD8D8D8"/>
      </patternFill>
    </fill>
    <fill>
      <patternFill patternType="solid">
        <fgColor rgb="FFB8CCE4"/>
        <bgColor rgb="FFB8CCE4"/>
      </patternFill>
    </fill>
  </fills>
  <borders count="6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</borders>
  <cellStyleXfs count="1">
    <xf borderId="0" fillId="0" fontId="0" numFmtId="0" applyAlignment="1" applyFont="1"/>
  </cellStyleXfs>
  <cellXfs count="2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1" fillId="0" fontId="3" numFmtId="0" xfId="0" applyAlignment="1" applyBorder="1" applyFont="1">
      <alignment shrinkToFit="0" vertical="center" wrapText="1"/>
    </xf>
    <xf borderId="4" fillId="0" fontId="3" numFmtId="164" xfId="0" applyAlignment="1" applyBorder="1" applyFont="1" applyNumberFormat="1">
      <alignment horizontal="center" vertical="center"/>
    </xf>
    <xf borderId="1" fillId="0" fontId="3" numFmtId="0" xfId="0" applyAlignment="1" applyBorder="1" applyFont="1">
      <alignment vertical="center"/>
    </xf>
    <xf borderId="5" fillId="0" fontId="3" numFmtId="0" xfId="0" applyAlignment="1" applyBorder="1" applyFont="1">
      <alignment readingOrder="0" shrinkToFit="0" vertical="center" wrapText="1"/>
    </xf>
    <xf borderId="4" fillId="0" fontId="3" numFmtId="0" xfId="0" applyAlignment="1" applyBorder="1" applyFont="1">
      <alignment readingOrder="0" shrinkToFit="0" vertical="center" wrapText="1"/>
    </xf>
    <xf borderId="4" fillId="0" fontId="3" numFmtId="4" xfId="0" applyAlignment="1" applyBorder="1" applyFont="1" applyNumberFormat="1">
      <alignment horizontal="center" vertical="center"/>
    </xf>
    <xf borderId="6" fillId="0" fontId="2" numFmtId="0" xfId="0" applyBorder="1" applyFont="1"/>
    <xf borderId="0" fillId="0" fontId="0" numFmtId="0" xfId="0" applyFont="1"/>
    <xf borderId="7" fillId="0" fontId="2" numFmtId="0" xfId="0" applyBorder="1" applyFont="1"/>
    <xf borderId="8" fillId="2" fontId="1" numFmtId="0" xfId="0" applyAlignment="1" applyBorder="1" applyFont="1">
      <alignment horizontal="left" vertical="center"/>
    </xf>
    <xf borderId="9" fillId="0" fontId="2" numFmtId="0" xfId="0" applyBorder="1" applyFont="1"/>
    <xf borderId="10" fillId="0" fontId="2" numFmtId="0" xfId="0" applyBorder="1" applyFont="1"/>
    <xf borderId="0" fillId="0" fontId="4" numFmtId="0" xfId="0" applyFont="1"/>
    <xf borderId="11" fillId="3" fontId="5" numFmtId="0" xfId="0" applyAlignment="1" applyBorder="1" applyFill="1" applyFont="1">
      <alignment horizontal="center" shrinkToFit="0" vertical="center" wrapText="1"/>
    </xf>
    <xf borderId="8" fillId="0" fontId="4" numFmtId="0" xfId="0" applyAlignment="1" applyBorder="1" applyFont="1">
      <alignment horizontal="center" vertical="center"/>
    </xf>
    <xf borderId="0" fillId="0" fontId="4" numFmtId="0" xfId="0" applyFont="1"/>
    <xf borderId="12" fillId="0" fontId="2" numFmtId="0" xfId="0" applyBorder="1" applyFont="1"/>
    <xf borderId="13" fillId="3" fontId="4" numFmtId="0" xfId="0" applyAlignment="1" applyBorder="1" applyFont="1">
      <alignment horizontal="center" readingOrder="0" shrinkToFit="0" vertical="center" wrapText="1"/>
    </xf>
    <xf borderId="14" fillId="3" fontId="4" numFmtId="0" xfId="0" applyAlignment="1" applyBorder="1" applyFont="1">
      <alignment horizontal="center" shrinkToFit="0" vertical="center" wrapText="1"/>
    </xf>
    <xf borderId="14" fillId="3" fontId="4" numFmtId="0" xfId="0" applyAlignment="1" applyBorder="1" applyFont="1">
      <alignment horizontal="center" readingOrder="0" shrinkToFit="0" vertical="center" wrapText="1"/>
    </xf>
    <xf borderId="15" fillId="3" fontId="6" numFmtId="0" xfId="0" applyAlignment="1" applyBorder="1" applyFont="1">
      <alignment horizontal="center" shrinkToFit="0" vertical="center" wrapText="1"/>
    </xf>
    <xf borderId="16" fillId="4" fontId="5" numFmtId="0" xfId="0" applyAlignment="1" applyBorder="1" applyFill="1" applyFont="1">
      <alignment horizontal="center" shrinkToFit="0" vertical="center" wrapText="1"/>
    </xf>
    <xf borderId="17" fillId="0" fontId="4" numFmtId="165" xfId="0" applyAlignment="1" applyBorder="1" applyFont="1" applyNumberFormat="1">
      <alignment horizontal="center" shrinkToFit="0" vertical="center" wrapText="1"/>
    </xf>
    <xf borderId="7" fillId="0" fontId="4" numFmtId="165" xfId="0" applyAlignment="1" applyBorder="1" applyFont="1" applyNumberFormat="1">
      <alignment horizontal="center" shrinkToFit="0" vertical="center" wrapText="1"/>
    </xf>
    <xf borderId="18" fillId="0" fontId="6" numFmtId="165" xfId="0" applyAlignment="1" applyBorder="1" applyFont="1" applyNumberFormat="1">
      <alignment horizontal="center" shrinkToFit="0" vertical="center" wrapText="1"/>
    </xf>
    <xf borderId="18" fillId="0" fontId="6" numFmtId="166" xfId="0" applyAlignment="1" applyBorder="1" applyFont="1" applyNumberFormat="1">
      <alignment horizontal="center" shrinkToFit="0" vertical="center" wrapText="1"/>
    </xf>
    <xf borderId="19" fillId="0" fontId="4" numFmtId="165" xfId="0" applyAlignment="1" applyBorder="1" applyFont="1" applyNumberFormat="1">
      <alignment horizontal="center" shrinkToFit="0" vertical="center" wrapText="1"/>
    </xf>
    <xf borderId="4" fillId="0" fontId="4" numFmtId="165" xfId="0" applyAlignment="1" applyBorder="1" applyFont="1" applyNumberFormat="1">
      <alignment horizontal="center" shrinkToFit="0" vertical="center" wrapText="1"/>
    </xf>
    <xf borderId="20" fillId="0" fontId="6" numFmtId="165" xfId="0" applyAlignment="1" applyBorder="1" applyFont="1" applyNumberFormat="1">
      <alignment horizontal="center" shrinkToFit="0" vertical="center" wrapText="1"/>
    </xf>
    <xf borderId="20" fillId="0" fontId="6" numFmtId="166" xfId="0" applyAlignment="1" applyBorder="1" applyFont="1" applyNumberFormat="1">
      <alignment horizontal="center" shrinkToFit="0" vertical="center" wrapText="1"/>
    </xf>
    <xf borderId="21" fillId="4" fontId="5" numFmtId="0" xfId="0" applyAlignment="1" applyBorder="1" applyFont="1">
      <alignment horizontal="center" shrinkToFit="0" vertical="center" wrapText="1"/>
    </xf>
    <xf borderId="22" fillId="0" fontId="4" numFmtId="165" xfId="0" applyAlignment="1" applyBorder="1" applyFont="1" applyNumberFormat="1">
      <alignment horizontal="center" shrinkToFit="0" vertical="center" wrapText="1"/>
    </xf>
    <xf borderId="23" fillId="0" fontId="4" numFmtId="165" xfId="0" applyAlignment="1" applyBorder="1" applyFont="1" applyNumberFormat="1">
      <alignment horizontal="center" shrinkToFit="0" vertical="center" wrapText="1"/>
    </xf>
    <xf borderId="24" fillId="0" fontId="6" numFmtId="165" xfId="0" applyAlignment="1" applyBorder="1" applyFont="1" applyNumberFormat="1">
      <alignment horizontal="center" shrinkToFit="0" vertical="center" wrapText="1"/>
    </xf>
    <xf borderId="24" fillId="0" fontId="6" numFmtId="166" xfId="0" applyAlignment="1" applyBorder="1" applyFont="1" applyNumberFormat="1">
      <alignment horizontal="center" shrinkToFit="0" vertical="center" wrapText="1"/>
    </xf>
    <xf borderId="25" fillId="2" fontId="1" numFmtId="0" xfId="0" applyAlignment="1" applyBorder="1" applyFont="1">
      <alignment horizontal="left" shrinkToFit="0" vertical="center" wrapText="1"/>
    </xf>
    <xf borderId="26" fillId="2" fontId="1" numFmtId="0" xfId="0" applyAlignment="1" applyBorder="1" applyFont="1">
      <alignment horizontal="left" shrinkToFit="0" vertical="center" wrapText="1"/>
    </xf>
    <xf borderId="27" fillId="2" fontId="1" numFmtId="0" xfId="0" applyAlignment="1" applyBorder="1" applyFont="1">
      <alignment horizontal="left" shrinkToFit="0" vertical="center" wrapText="1"/>
    </xf>
    <xf borderId="28" fillId="4" fontId="5" numFmtId="0" xfId="0" applyAlignment="1" applyBorder="1" applyFont="1">
      <alignment horizontal="center" shrinkToFit="0" vertical="center" wrapText="1"/>
    </xf>
    <xf borderId="28" fillId="4" fontId="5" numFmtId="0" xfId="0" applyAlignment="1" applyBorder="1" applyFont="1">
      <alignment horizontal="center" vertical="center"/>
    </xf>
    <xf borderId="0" fillId="0" fontId="4" numFmtId="0" xfId="0" applyAlignment="1" applyFont="1">
      <alignment vertical="center"/>
    </xf>
    <xf borderId="12" fillId="0" fontId="5" numFmtId="0" xfId="0" applyAlignment="1" applyBorder="1" applyFont="1">
      <alignment horizontal="left" shrinkToFit="0" vertical="center" wrapText="1"/>
    </xf>
    <xf borderId="12" fillId="0" fontId="5" numFmtId="165" xfId="0" applyAlignment="1" applyBorder="1" applyFont="1" applyNumberFormat="1">
      <alignment horizontal="center" vertical="center"/>
    </xf>
    <xf borderId="0" fillId="0" fontId="4" numFmtId="0" xfId="0" applyAlignment="1" applyFont="1">
      <alignment vertical="center"/>
    </xf>
    <xf borderId="16" fillId="0" fontId="6" numFmtId="0" xfId="0" applyAlignment="1" applyBorder="1" applyFont="1">
      <alignment horizontal="right" shrinkToFit="0" vertical="center" wrapText="1"/>
    </xf>
    <xf borderId="16" fillId="0" fontId="6" numFmtId="165" xfId="0" applyAlignment="1" applyBorder="1" applyFont="1" applyNumberFormat="1">
      <alignment horizontal="center" vertical="center"/>
    </xf>
    <xf borderId="21" fillId="0" fontId="5" numFmtId="0" xfId="0" applyAlignment="1" applyBorder="1" applyFont="1">
      <alignment horizontal="left" readingOrder="0" shrinkToFit="0" vertical="center" wrapText="1"/>
    </xf>
    <xf borderId="21" fillId="0" fontId="5" numFmtId="165" xfId="0" applyAlignment="1" applyBorder="1" applyFont="1" applyNumberFormat="1">
      <alignment horizontal="center" vertical="center"/>
    </xf>
    <xf borderId="29" fillId="2" fontId="1" numFmtId="0" xfId="0" applyAlignment="1" applyBorder="1" applyFont="1">
      <alignment horizontal="left" shrinkToFit="0" vertical="center" wrapText="1"/>
    </xf>
    <xf borderId="30" fillId="0" fontId="2" numFmtId="0" xfId="0" applyBorder="1" applyFont="1"/>
    <xf borderId="31" fillId="0" fontId="2" numFmtId="0" xfId="0" applyBorder="1" applyFont="1"/>
    <xf borderId="8" fillId="4" fontId="7" numFmtId="0" xfId="0" applyAlignment="1" applyBorder="1" applyFont="1">
      <alignment horizontal="center" shrinkToFit="0" vertical="center" wrapText="1"/>
    </xf>
    <xf borderId="28" fillId="0" fontId="5" numFmtId="0" xfId="0" applyAlignment="1" applyBorder="1" applyFont="1">
      <alignment horizontal="center" shrinkToFit="0" vertical="center" wrapText="1"/>
    </xf>
    <xf borderId="8" fillId="0" fontId="5" numFmtId="0" xfId="0" applyAlignment="1" applyBorder="1" applyFont="1">
      <alignment horizontal="center" shrinkToFit="0" vertical="center" wrapText="1"/>
    </xf>
    <xf borderId="12" fillId="0" fontId="4" numFmtId="0" xfId="0" applyAlignment="1" applyBorder="1" applyFont="1">
      <alignment horizontal="right" shrinkToFit="0" vertical="center" wrapText="1"/>
    </xf>
    <xf borderId="32" fillId="0" fontId="4" numFmtId="2" xfId="0" applyAlignment="1" applyBorder="1" applyFont="1" applyNumberFormat="1">
      <alignment horizontal="center" shrinkToFit="0" vertical="center" wrapText="1"/>
    </xf>
    <xf borderId="33" fillId="0" fontId="2" numFmtId="0" xfId="0" applyBorder="1" applyFont="1"/>
    <xf borderId="16" fillId="0" fontId="8" numFmtId="0" xfId="0" applyAlignment="1" applyBorder="1" applyFont="1">
      <alignment horizontal="right" shrinkToFit="0" vertical="center" wrapText="1"/>
    </xf>
    <xf borderId="34" fillId="0" fontId="4" numFmtId="2" xfId="0" applyAlignment="1" applyBorder="1" applyFont="1" applyNumberFormat="1">
      <alignment horizontal="center" readingOrder="0" shrinkToFit="0" vertical="center" wrapText="1"/>
    </xf>
    <xf borderId="35" fillId="0" fontId="2" numFmtId="0" xfId="0" applyBorder="1" applyFont="1"/>
    <xf borderId="34" fillId="0" fontId="4" numFmtId="2" xfId="0" applyAlignment="1" applyBorder="1" applyFont="1" applyNumberFormat="1">
      <alignment horizontal="center" shrinkToFit="0" vertical="center" wrapText="1"/>
    </xf>
    <xf borderId="16" fillId="0" fontId="4" numFmtId="0" xfId="0" applyAlignment="1" applyBorder="1" applyFont="1">
      <alignment horizontal="right" shrinkToFit="0" vertical="center" wrapText="1"/>
    </xf>
    <xf borderId="36" fillId="0" fontId="4" numFmtId="0" xfId="0" applyAlignment="1" applyBorder="1" applyFont="1">
      <alignment horizontal="right" shrinkToFit="0" vertical="center" wrapText="1"/>
    </xf>
    <xf borderId="37" fillId="0" fontId="4" numFmtId="2" xfId="0" applyAlignment="1" applyBorder="1" applyFont="1" applyNumberFormat="1">
      <alignment horizontal="center" shrinkToFit="0" vertical="center" wrapText="1"/>
    </xf>
    <xf borderId="38" fillId="0" fontId="2" numFmtId="0" xfId="0" applyBorder="1" applyFont="1"/>
    <xf borderId="11" fillId="0" fontId="4" numFmtId="0" xfId="0" applyAlignment="1" applyBorder="1" applyFont="1">
      <alignment horizontal="right" shrinkToFit="0" vertical="center" wrapText="1"/>
    </xf>
    <xf borderId="39" fillId="0" fontId="4" numFmtId="2" xfId="0" applyAlignment="1" applyBorder="1" applyFont="1" applyNumberFormat="1">
      <alignment horizontal="center" shrinkToFit="0" vertical="center" wrapText="1"/>
    </xf>
    <xf borderId="40" fillId="0" fontId="4" numFmtId="2" xfId="0" applyAlignment="1" applyBorder="1" applyFont="1" applyNumberFormat="1">
      <alignment horizontal="center" shrinkToFit="0" vertical="center" wrapText="1"/>
    </xf>
    <xf borderId="41" fillId="0" fontId="2" numFmtId="0" xfId="0" applyBorder="1" applyFont="1"/>
    <xf borderId="22" fillId="0" fontId="4" numFmtId="2" xfId="0" applyAlignment="1" applyBorder="1" applyFont="1" applyNumberFormat="1">
      <alignment horizontal="center" shrinkToFit="0" vertical="center" wrapText="1"/>
    </xf>
    <xf borderId="24" fillId="0" fontId="4" numFmtId="2" xfId="0" applyAlignment="1" applyBorder="1" applyFont="1" applyNumberFormat="1">
      <alignment horizontal="center" shrinkToFit="0" vertical="center" wrapText="1"/>
    </xf>
    <xf borderId="8" fillId="2" fontId="1" numFmtId="0" xfId="0" applyAlignment="1" applyBorder="1" applyFont="1">
      <alignment horizontal="left" readingOrder="0" vertical="center"/>
    </xf>
    <xf borderId="8" fillId="3" fontId="5" numFmtId="0" xfId="0" applyAlignment="1" applyBorder="1" applyFont="1">
      <alignment horizontal="left" vertical="center"/>
    </xf>
    <xf borderId="11" fillId="5" fontId="9" numFmtId="0" xfId="0" applyAlignment="1" applyBorder="1" applyFill="1" applyFont="1">
      <alignment horizontal="center" shrinkToFit="0" vertical="center" wrapText="1"/>
    </xf>
    <xf borderId="25" fillId="6" fontId="9" numFmtId="0" xfId="0" applyAlignment="1" applyBorder="1" applyFill="1" applyFont="1">
      <alignment horizontal="center" shrinkToFit="0" vertical="center" wrapText="1"/>
    </xf>
    <xf borderId="25" fillId="7" fontId="9" numFmtId="0" xfId="0" applyAlignment="1" applyBorder="1" applyFill="1" applyFont="1">
      <alignment horizontal="center" shrinkToFit="0" vertical="center" wrapText="1"/>
    </xf>
    <xf borderId="26" fillId="0" fontId="2" numFmtId="0" xfId="0" applyBorder="1" applyFont="1"/>
    <xf borderId="27" fillId="0" fontId="2" numFmtId="0" xfId="0" applyBorder="1" applyFont="1"/>
    <xf borderId="25" fillId="8" fontId="9" numFmtId="0" xfId="0" applyAlignment="1" applyBorder="1" applyFill="1" applyFont="1">
      <alignment horizontal="center" readingOrder="0" shrinkToFit="0" vertical="center" wrapText="1"/>
    </xf>
    <xf borderId="11" fillId="9" fontId="10" numFmtId="0" xfId="0" applyAlignment="1" applyBorder="1" applyFill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11" fillId="6" fontId="9" numFmtId="0" xfId="0" applyAlignment="1" applyBorder="1" applyFont="1">
      <alignment horizontal="center" shrinkToFit="0" vertical="center" wrapText="1"/>
    </xf>
    <xf borderId="29" fillId="0" fontId="2" numFmtId="0" xfId="0" applyBorder="1" applyFont="1"/>
    <xf borderId="13" fillId="7" fontId="9" numFmtId="0" xfId="0" applyAlignment="1" applyBorder="1" applyFont="1">
      <alignment horizontal="center" shrinkToFit="0" vertical="center" wrapText="1"/>
    </xf>
    <xf borderId="14" fillId="7" fontId="9" numFmtId="0" xfId="0" applyAlignment="1" applyBorder="1" applyFont="1">
      <alignment horizontal="center" shrinkToFit="0" vertical="center" wrapText="1"/>
    </xf>
    <xf borderId="15" fillId="7" fontId="9" numFmtId="0" xfId="0" applyAlignment="1" applyBorder="1" applyFont="1">
      <alignment horizontal="center" shrinkToFit="0" vertical="center" wrapText="1"/>
    </xf>
    <xf borderId="12" fillId="4" fontId="11" numFmtId="0" xfId="0" applyAlignment="1" applyBorder="1" applyFont="1">
      <alignment horizontal="center" shrinkToFit="0" vertical="center" wrapText="1"/>
    </xf>
    <xf borderId="32" fillId="0" fontId="9" numFmtId="4" xfId="0" applyAlignment="1" applyBorder="1" applyFont="1" applyNumberFormat="1">
      <alignment horizontal="center" shrinkToFit="0" vertical="center" wrapText="1"/>
    </xf>
    <xf borderId="17" fillId="0" fontId="9" numFmtId="4" xfId="0" applyAlignment="1" applyBorder="1" applyFont="1" applyNumberFormat="1">
      <alignment horizontal="center" shrinkToFit="0" vertical="center" wrapText="1"/>
    </xf>
    <xf borderId="7" fillId="0" fontId="9" numFmtId="4" xfId="0" applyAlignment="1" applyBorder="1" applyFont="1" applyNumberFormat="1">
      <alignment horizontal="center" shrinkToFit="0" vertical="center" wrapText="1"/>
    </xf>
    <xf borderId="44" fillId="0" fontId="9" numFmtId="4" xfId="0" applyAlignment="1" applyBorder="1" applyFont="1" applyNumberFormat="1">
      <alignment horizontal="center" shrinkToFit="0" vertical="center" wrapText="1"/>
    </xf>
    <xf borderId="12" fillId="0" fontId="9" numFmtId="4" xfId="0" applyAlignment="1" applyBorder="1" applyFont="1" applyNumberFormat="1">
      <alignment horizontal="center" shrinkToFit="0" vertical="center" wrapText="1"/>
    </xf>
    <xf borderId="12" fillId="9" fontId="9" numFmtId="4" xfId="0" applyAlignment="1" applyBorder="1" applyFont="1" applyNumberFormat="1">
      <alignment horizontal="center" vertical="center"/>
    </xf>
    <xf borderId="16" fillId="4" fontId="11" numFmtId="0" xfId="0" applyAlignment="1" applyBorder="1" applyFont="1">
      <alignment horizontal="center" shrinkToFit="0" vertical="center" wrapText="1"/>
    </xf>
    <xf borderId="34" fillId="0" fontId="9" numFmtId="4" xfId="0" applyAlignment="1" applyBorder="1" applyFont="1" applyNumberFormat="1">
      <alignment horizontal="center" shrinkToFit="0" vertical="center" wrapText="1"/>
    </xf>
    <xf borderId="19" fillId="0" fontId="9" numFmtId="4" xfId="0" applyAlignment="1" applyBorder="1" applyFont="1" applyNumberFormat="1">
      <alignment horizontal="center" shrinkToFit="0" vertical="center" wrapText="1"/>
    </xf>
    <xf borderId="4" fillId="0" fontId="9" numFmtId="4" xfId="0" applyAlignment="1" applyBorder="1" applyFont="1" applyNumberFormat="1">
      <alignment horizontal="center" shrinkToFit="0" vertical="center" wrapText="1"/>
    </xf>
    <xf borderId="1" fillId="0" fontId="9" numFmtId="4" xfId="0" applyAlignment="1" applyBorder="1" applyFont="1" applyNumberFormat="1">
      <alignment horizontal="center" shrinkToFit="0" vertical="center" wrapText="1"/>
    </xf>
    <xf borderId="16" fillId="0" fontId="9" numFmtId="4" xfId="0" applyAlignment="1" applyBorder="1" applyFont="1" applyNumberFormat="1">
      <alignment horizontal="center" shrinkToFit="0" vertical="center" wrapText="1"/>
    </xf>
    <xf borderId="16" fillId="9" fontId="9" numFmtId="4" xfId="0" applyAlignment="1" applyBorder="1" applyFont="1" applyNumberFormat="1">
      <alignment horizontal="center" vertical="center"/>
    </xf>
    <xf borderId="21" fillId="4" fontId="11" numFmtId="0" xfId="0" applyAlignment="1" applyBorder="1" applyFont="1">
      <alignment horizontal="center" shrinkToFit="0" vertical="center" wrapText="1"/>
    </xf>
    <xf borderId="45" fillId="0" fontId="9" numFmtId="4" xfId="0" applyAlignment="1" applyBorder="1" applyFont="1" applyNumberFormat="1">
      <alignment horizontal="center" shrinkToFit="0" vertical="center" wrapText="1"/>
    </xf>
    <xf borderId="22" fillId="0" fontId="9" numFmtId="4" xfId="0" applyAlignment="1" applyBorder="1" applyFont="1" applyNumberFormat="1">
      <alignment horizontal="center" shrinkToFit="0" vertical="center" wrapText="1"/>
    </xf>
    <xf borderId="23" fillId="0" fontId="9" numFmtId="4" xfId="0" applyAlignment="1" applyBorder="1" applyFont="1" applyNumberFormat="1">
      <alignment horizontal="center" shrinkToFit="0" vertical="center" wrapText="1"/>
    </xf>
    <xf borderId="46" fillId="0" fontId="9" numFmtId="4" xfId="0" applyAlignment="1" applyBorder="1" applyFont="1" applyNumberFormat="1">
      <alignment horizontal="center" shrinkToFit="0" vertical="center" wrapText="1"/>
    </xf>
    <xf borderId="21" fillId="0" fontId="9" numFmtId="4" xfId="0" applyAlignment="1" applyBorder="1" applyFont="1" applyNumberFormat="1">
      <alignment horizontal="center" shrinkToFit="0" vertical="center" wrapText="1"/>
    </xf>
    <xf borderId="21" fillId="9" fontId="9" numFmtId="4" xfId="0" applyAlignment="1" applyBorder="1" applyFont="1" applyNumberFormat="1">
      <alignment horizontal="center" vertical="center"/>
    </xf>
    <xf borderId="25" fillId="5" fontId="9" numFmtId="0" xfId="0" applyAlignment="1" applyBorder="1" applyFont="1">
      <alignment horizontal="center" shrinkToFit="0" vertical="center" wrapText="1"/>
    </xf>
    <xf borderId="32" fillId="4" fontId="11" numFmtId="0" xfId="0" applyAlignment="1" applyBorder="1" applyFont="1">
      <alignment horizontal="center" shrinkToFit="0" vertical="center" wrapText="1"/>
    </xf>
    <xf borderId="34" fillId="4" fontId="11" numFmtId="0" xfId="0" applyAlignment="1" applyBorder="1" applyFont="1">
      <alignment horizontal="center" shrinkToFit="0" vertical="center" wrapText="1"/>
    </xf>
    <xf borderId="45" fillId="4" fontId="11" numFmtId="0" xfId="0" applyAlignment="1" applyBorder="1" applyFont="1">
      <alignment horizontal="center" shrinkToFit="0" vertical="center" wrapText="1"/>
    </xf>
    <xf borderId="25" fillId="3" fontId="5" numFmtId="0" xfId="0" applyAlignment="1" applyBorder="1" applyFont="1">
      <alignment horizontal="left" vertical="center"/>
    </xf>
    <xf borderId="8" fillId="7" fontId="9" numFmtId="0" xfId="0" applyAlignment="1" applyBorder="1" applyFont="1">
      <alignment horizontal="center" shrinkToFit="0" vertical="center" wrapText="1"/>
    </xf>
    <xf borderId="47" fillId="6" fontId="9" numFmtId="0" xfId="0" applyAlignment="1" applyBorder="1" applyFont="1">
      <alignment horizontal="center" shrinkToFit="0" vertical="center" wrapText="1"/>
    </xf>
    <xf borderId="48" fillId="0" fontId="2" numFmtId="0" xfId="0" applyBorder="1" applyFont="1"/>
    <xf borderId="49" fillId="0" fontId="2" numFmtId="0" xfId="0" applyBorder="1" applyFont="1"/>
    <xf borderId="0" fillId="6" fontId="9" numFmtId="0" xfId="0" applyAlignment="1" applyFont="1">
      <alignment horizontal="center" shrinkToFit="0" vertical="center" wrapText="1"/>
    </xf>
    <xf borderId="22" fillId="7" fontId="9" numFmtId="0" xfId="0" applyAlignment="1" applyBorder="1" applyFont="1">
      <alignment horizontal="center" shrinkToFit="0" vertical="center" wrapText="1"/>
    </xf>
    <xf borderId="23" fillId="7" fontId="9" numFmtId="0" xfId="0" applyAlignment="1" applyBorder="1" applyFont="1">
      <alignment horizontal="center" shrinkToFit="0" vertical="center" wrapText="1"/>
    </xf>
    <xf borderId="24" fillId="7" fontId="9" numFmtId="0" xfId="0" applyAlignment="1" applyBorder="1" applyFont="1">
      <alignment horizontal="center" shrinkToFit="0" vertical="center" wrapText="1"/>
    </xf>
    <xf borderId="18" fillId="0" fontId="9" numFmtId="4" xfId="0" applyAlignment="1" applyBorder="1" applyFont="1" applyNumberFormat="1">
      <alignment horizontal="center" shrinkToFit="0" vertical="center" wrapText="1"/>
    </xf>
    <xf borderId="50" fillId="0" fontId="9" numFmtId="4" xfId="0" applyAlignment="1" applyBorder="1" applyFont="1" applyNumberFormat="1">
      <alignment horizontal="center" shrinkToFit="0" vertical="center" wrapText="1"/>
    </xf>
    <xf borderId="20" fillId="0" fontId="9" numFmtId="4" xfId="0" applyAlignment="1" applyBorder="1" applyFont="1" applyNumberFormat="1">
      <alignment horizontal="center" shrinkToFit="0" vertical="center" wrapText="1"/>
    </xf>
    <xf borderId="2" fillId="0" fontId="9" numFmtId="4" xfId="0" applyAlignment="1" applyBorder="1" applyFont="1" applyNumberFormat="1">
      <alignment horizontal="center" shrinkToFit="0" vertical="center" wrapText="1"/>
    </xf>
    <xf borderId="24" fillId="0" fontId="9" numFmtId="4" xfId="0" applyAlignment="1" applyBorder="1" applyFont="1" applyNumberFormat="1">
      <alignment horizontal="center" shrinkToFit="0" vertical="center" wrapText="1"/>
    </xf>
    <xf borderId="51" fillId="0" fontId="9" numFmtId="4" xfId="0" applyAlignment="1" applyBorder="1" applyFont="1" applyNumberFormat="1">
      <alignment horizontal="center" shrinkToFit="0" vertical="center" wrapText="1"/>
    </xf>
    <xf borderId="25" fillId="2" fontId="1" numFmtId="0" xfId="0" applyAlignment="1" applyBorder="1" applyFont="1">
      <alignment horizontal="left" readingOrder="0" vertical="center"/>
    </xf>
    <xf borderId="26" fillId="7" fontId="9" numFmtId="0" xfId="0" applyAlignment="1" applyBorder="1" applyFont="1">
      <alignment horizontal="center" shrinkToFit="0" vertical="center" wrapText="1"/>
    </xf>
    <xf borderId="52" fillId="0" fontId="2" numFmtId="0" xfId="0" applyBorder="1" applyFont="1"/>
    <xf borderId="27" fillId="6" fontId="9" numFmtId="0" xfId="0" applyAlignment="1" applyBorder="1" applyFont="1">
      <alignment horizontal="center" shrinkToFit="0" vertical="center" wrapText="1"/>
    </xf>
    <xf borderId="33" fillId="0" fontId="9" numFmtId="4" xfId="0" applyAlignment="1" applyBorder="1" applyFont="1" applyNumberFormat="1">
      <alignment horizontal="center" shrinkToFit="0" vertical="center" wrapText="1"/>
    </xf>
    <xf borderId="12" fillId="9" fontId="9" numFmtId="4" xfId="0" applyAlignment="1" applyBorder="1" applyFont="1" applyNumberFormat="1">
      <alignment horizontal="center" shrinkToFit="0" vertical="center" wrapText="1"/>
    </xf>
    <xf borderId="35" fillId="0" fontId="9" numFmtId="4" xfId="0" applyAlignment="1" applyBorder="1" applyFont="1" applyNumberFormat="1">
      <alignment horizontal="center" shrinkToFit="0" vertical="center" wrapText="1"/>
    </xf>
    <xf borderId="16" fillId="9" fontId="9" numFmtId="4" xfId="0" applyAlignment="1" applyBorder="1" applyFont="1" applyNumberFormat="1">
      <alignment horizontal="center" shrinkToFit="0" vertical="center" wrapText="1"/>
    </xf>
    <xf borderId="53" fillId="0" fontId="9" numFmtId="4" xfId="0" applyAlignment="1" applyBorder="1" applyFont="1" applyNumberFormat="1">
      <alignment horizontal="center" shrinkToFit="0" vertical="center" wrapText="1"/>
    </xf>
    <xf borderId="21" fillId="9" fontId="9" numFmtId="4" xfId="0" applyAlignment="1" applyBorder="1" applyFont="1" applyNumberFormat="1">
      <alignment horizontal="center" shrinkToFit="0" vertical="center" wrapText="1"/>
    </xf>
    <xf borderId="46" fillId="7" fontId="9" numFmtId="0" xfId="0" applyAlignment="1" applyBorder="1" applyFont="1">
      <alignment horizontal="center" shrinkToFit="0" vertical="center" wrapText="1"/>
    </xf>
    <xf borderId="0" fillId="10" fontId="11" numFmtId="0" xfId="0" applyAlignment="1" applyFill="1" applyFont="1">
      <alignment horizontal="center" shrinkToFit="0" vertical="center" wrapText="1"/>
    </xf>
    <xf borderId="0" fillId="10" fontId="9" numFmtId="4" xfId="0" applyAlignment="1" applyFont="1" applyNumberFormat="1">
      <alignment horizontal="center" shrinkToFit="0" vertical="center" wrapText="1"/>
    </xf>
    <xf borderId="54" fillId="11" fontId="5" numFmtId="0" xfId="0" applyAlignment="1" applyBorder="1" applyFill="1" applyFont="1">
      <alignment horizontal="center" vertical="center"/>
    </xf>
    <xf borderId="55" fillId="0" fontId="2" numFmtId="0" xfId="0" applyBorder="1" applyFont="1"/>
    <xf borderId="56" fillId="0" fontId="2" numFmtId="0" xfId="0" applyBorder="1" applyFont="1"/>
    <xf borderId="0" fillId="0" fontId="9" numFmtId="0" xfId="0" applyAlignment="1" applyFont="1">
      <alignment horizontal="center" vertical="center"/>
    </xf>
    <xf borderId="5" fillId="3" fontId="9" numFmtId="0" xfId="0" applyAlignment="1" applyBorder="1" applyFont="1">
      <alignment horizontal="center" shrinkToFit="0" vertical="center" wrapText="1"/>
    </xf>
    <xf borderId="4" fillId="3" fontId="9" numFmtId="0" xfId="0" applyAlignment="1" applyBorder="1" applyFont="1">
      <alignment horizontal="center" shrinkToFit="0" vertical="center" wrapText="1"/>
    </xf>
    <xf borderId="1" fillId="3" fontId="9" numFmtId="0" xfId="0" applyAlignment="1" applyBorder="1" applyFont="1">
      <alignment horizontal="center" shrinkToFit="0" vertical="center" wrapText="1"/>
    </xf>
    <xf borderId="5" fillId="3" fontId="12" numFmtId="0" xfId="0" applyAlignment="1" applyBorder="1" applyFont="1">
      <alignment horizontal="center" vertical="center"/>
    </xf>
    <xf borderId="4" fillId="4" fontId="11" numFmtId="0" xfId="0" applyAlignment="1" applyBorder="1" applyFont="1">
      <alignment horizontal="center" shrinkToFit="0" vertical="center" wrapText="1"/>
    </xf>
    <xf borderId="4" fillId="0" fontId="9" numFmtId="165" xfId="0" applyAlignment="1" applyBorder="1" applyFont="1" applyNumberFormat="1">
      <alignment horizontal="center" shrinkToFit="0" vertical="center" wrapText="1"/>
    </xf>
    <xf borderId="57" fillId="11" fontId="5" numFmtId="0" xfId="0" applyAlignment="1" applyBorder="1" applyFont="1">
      <alignment horizontal="center" vertical="center"/>
    </xf>
    <xf borderId="58" fillId="0" fontId="2" numFmtId="0" xfId="0" applyBorder="1" applyFont="1"/>
    <xf borderId="4" fillId="0" fontId="9" numFmtId="165" xfId="0" applyAlignment="1" applyBorder="1" applyFont="1" applyNumberFormat="1">
      <alignment horizontal="center" shrinkToFit="0" vertical="center" wrapText="1"/>
    </xf>
    <xf borderId="0" fillId="0" fontId="9" numFmtId="165" xfId="0" applyAlignment="1" applyFont="1" applyNumberFormat="1">
      <alignment horizontal="center" vertical="center"/>
    </xf>
    <xf borderId="0" fillId="0" fontId="13" numFmtId="0" xfId="0" applyFont="1"/>
    <xf borderId="8" fillId="11" fontId="1" numFmtId="0" xfId="0" applyAlignment="1" applyBorder="1" applyFont="1">
      <alignment horizontal="center" readingOrder="0" vertical="center"/>
    </xf>
    <xf borderId="28" fillId="12" fontId="9" numFmtId="0" xfId="0" applyAlignment="1" applyBorder="1" applyFill="1" applyFont="1">
      <alignment horizontal="center" shrinkToFit="0" vertical="center" wrapText="1"/>
    </xf>
    <xf borderId="28" fillId="12" fontId="14" numFmtId="0" xfId="0" applyAlignment="1" applyBorder="1" applyFont="1">
      <alignment horizontal="center" shrinkToFit="0" vertical="center" wrapText="1"/>
    </xf>
    <xf borderId="42" fillId="13" fontId="9" numFmtId="0" xfId="0" applyAlignment="1" applyBorder="1" applyFill="1" applyFont="1">
      <alignment horizontal="center" shrinkToFit="0" vertical="center" wrapText="1"/>
    </xf>
    <xf borderId="36" fillId="13" fontId="9" numFmtId="0" xfId="0" applyAlignment="1" applyBorder="1" applyFont="1">
      <alignment horizontal="center" shrinkToFit="0" vertical="center" wrapText="1"/>
    </xf>
    <xf borderId="0" fillId="0" fontId="0" numFmtId="0" xfId="0" applyAlignment="1" applyFont="1">
      <alignment horizontal="center"/>
    </xf>
    <xf borderId="12" fillId="0" fontId="9" numFmtId="10" xfId="0" applyAlignment="1" applyBorder="1" applyFont="1" applyNumberFormat="1">
      <alignment horizontal="center" shrinkToFit="0" vertical="center" wrapText="1"/>
    </xf>
    <xf borderId="16" fillId="0" fontId="9" numFmtId="10" xfId="0" applyAlignment="1" applyBorder="1" applyFont="1" applyNumberFormat="1">
      <alignment horizontal="center" shrinkToFit="0" vertical="center" wrapText="1"/>
    </xf>
    <xf borderId="21" fillId="0" fontId="9" numFmtId="10" xfId="0" applyAlignment="1" applyBorder="1" applyFont="1" applyNumberFormat="1">
      <alignment horizontal="center" shrinkToFit="0" vertical="center" wrapText="1"/>
    </xf>
    <xf borderId="8" fillId="11" fontId="1" numFmtId="0" xfId="0" applyAlignment="1" applyBorder="1" applyFont="1">
      <alignment horizontal="center" shrinkToFit="0" vertical="center" wrapText="1"/>
    </xf>
    <xf borderId="32" fillId="3" fontId="9" numFmtId="0" xfId="0" applyAlignment="1" applyBorder="1" applyFont="1">
      <alignment horizontal="center" readingOrder="0" shrinkToFit="0" vertical="center" wrapText="1"/>
    </xf>
    <xf borderId="11" fillId="3" fontId="9" numFmtId="0" xfId="0" applyAlignment="1" applyBorder="1" applyFont="1">
      <alignment horizontal="center" readingOrder="0" vertical="center"/>
    </xf>
    <xf borderId="32" fillId="3" fontId="15" numFmtId="0" xfId="0" applyAlignment="1" applyBorder="1" applyFont="1">
      <alignment horizontal="center" shrinkToFit="0" vertical="center" wrapText="1"/>
    </xf>
    <xf borderId="47" fillId="3" fontId="16" numFmtId="0" xfId="0" applyAlignment="1" applyBorder="1" applyFont="1">
      <alignment horizontal="center" shrinkToFit="0" vertical="center" wrapText="1"/>
    </xf>
    <xf borderId="59" fillId="3" fontId="17" numFmtId="0" xfId="0" applyAlignment="1" applyBorder="1" applyFont="1">
      <alignment horizontal="center" shrinkToFit="0" vertical="center" wrapText="1"/>
    </xf>
    <xf borderId="37" fillId="13" fontId="9" numFmtId="0" xfId="0" applyAlignment="1" applyBorder="1" applyFont="1">
      <alignment horizontal="center" shrinkToFit="0" vertical="center" wrapText="1"/>
    </xf>
    <xf borderId="34" fillId="0" fontId="9" numFmtId="167" xfId="0" applyAlignment="1" applyBorder="1" applyFont="1" applyNumberFormat="1">
      <alignment horizontal="center" shrinkToFit="0" vertical="center" wrapText="1"/>
    </xf>
    <xf borderId="37" fillId="13" fontId="9" numFmtId="0" xfId="0" applyAlignment="1" applyBorder="1" applyFont="1">
      <alignment horizontal="center" readingOrder="0" vertical="center"/>
    </xf>
    <xf borderId="34" fillId="0" fontId="9" numFmtId="168" xfId="0" applyAlignment="1" applyBorder="1" applyFont="1" applyNumberFormat="1">
      <alignment horizontal="center" vertical="center"/>
    </xf>
    <xf borderId="45" fillId="0" fontId="9" numFmtId="167" xfId="0" applyAlignment="1" applyBorder="1" applyFont="1" applyNumberFormat="1">
      <alignment horizontal="center" shrinkToFit="0" vertical="center" wrapText="1"/>
    </xf>
    <xf borderId="60" fillId="3" fontId="11" numFmtId="0" xfId="0" applyAlignment="1" applyBorder="1" applyFont="1">
      <alignment horizontal="center" readingOrder="0" shrinkToFit="0" vertical="center" wrapText="1"/>
    </xf>
    <xf borderId="61" fillId="3" fontId="18" numFmtId="0" xfId="0" applyAlignment="1" applyBorder="1" applyFont="1">
      <alignment horizontal="center" shrinkToFit="0" vertical="center" wrapText="1"/>
    </xf>
    <xf borderId="62" fillId="3" fontId="19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20" numFmtId="0" xfId="0" applyAlignment="1" applyFont="1">
      <alignment horizontal="center" vertical="center"/>
    </xf>
    <xf borderId="25" fillId="4" fontId="9" numFmtId="0" xfId="0" applyAlignment="1" applyBorder="1" applyFont="1">
      <alignment horizontal="center" shrinkToFit="0" vertical="center" wrapText="1"/>
    </xf>
    <xf borderId="47" fillId="0" fontId="9" numFmtId="0" xfId="0" applyAlignment="1" applyBorder="1" applyFont="1">
      <alignment horizontal="right" shrinkToFit="0" vertical="center" wrapText="1"/>
    </xf>
    <xf borderId="47" fillId="0" fontId="9" numFmtId="4" xfId="0" applyAlignment="1" applyBorder="1" applyFont="1" applyNumberFormat="1">
      <alignment horizontal="center" vertical="center"/>
    </xf>
    <xf borderId="59" fillId="0" fontId="9" numFmtId="4" xfId="0" applyAlignment="1" applyBorder="1" applyFont="1" applyNumberFormat="1">
      <alignment horizontal="center" vertical="center"/>
    </xf>
    <xf borderId="34" fillId="0" fontId="9" numFmtId="0" xfId="0" applyAlignment="1" applyBorder="1" applyFont="1">
      <alignment horizontal="right" shrinkToFit="0" vertical="center" wrapText="1"/>
    </xf>
    <xf borderId="34" fillId="0" fontId="9" numFmtId="4" xfId="0" applyAlignment="1" applyBorder="1" applyFont="1" applyNumberFormat="1">
      <alignment horizontal="center" vertical="center"/>
    </xf>
    <xf borderId="16" fillId="0" fontId="9" numFmtId="4" xfId="0" applyAlignment="1" applyBorder="1" applyFont="1" applyNumberFormat="1">
      <alignment horizontal="center" vertical="center"/>
    </xf>
    <xf borderId="37" fillId="0" fontId="9" numFmtId="0" xfId="0" applyAlignment="1" applyBorder="1" applyFont="1">
      <alignment horizontal="right" readingOrder="0" shrinkToFit="0" vertical="center" wrapText="1"/>
    </xf>
    <xf borderId="37" fillId="0" fontId="9" numFmtId="4" xfId="0" applyAlignment="1" applyBorder="1" applyFont="1" applyNumberFormat="1">
      <alignment horizontal="center" vertical="center"/>
    </xf>
    <xf borderId="36" fillId="0" fontId="9" numFmtId="4" xfId="0" applyAlignment="1" applyBorder="1" applyFont="1" applyNumberFormat="1">
      <alignment horizontal="center" vertical="center"/>
    </xf>
    <xf borderId="25" fillId="7" fontId="21" numFmtId="0" xfId="0" applyAlignment="1" applyBorder="1" applyFont="1">
      <alignment horizontal="right" shrinkToFit="0" vertical="center" wrapText="1"/>
    </xf>
    <xf borderId="25" fillId="7" fontId="21" numFmtId="4" xfId="0" applyAlignment="1" applyBorder="1" applyFont="1" applyNumberFormat="1">
      <alignment horizontal="center" vertical="center"/>
    </xf>
    <xf borderId="11" fillId="7" fontId="21" numFmtId="4" xfId="0" applyAlignment="1" applyBorder="1" applyFont="1" applyNumberFormat="1">
      <alignment horizontal="center" vertical="center"/>
    </xf>
    <xf borderId="25" fillId="4" fontId="9" numFmtId="0" xfId="0" applyAlignment="1" applyBorder="1" applyFont="1">
      <alignment horizontal="center" readingOrder="0" vertical="center"/>
    </xf>
    <xf borderId="47" fillId="0" fontId="9" numFmtId="168" xfId="0" applyAlignment="1" applyBorder="1" applyFont="1" applyNumberFormat="1">
      <alignment horizontal="center" vertical="center"/>
    </xf>
    <xf borderId="8" fillId="7" fontId="21" numFmtId="0" xfId="0" applyAlignment="1" applyBorder="1" applyFont="1">
      <alignment horizontal="right" shrinkToFit="0" vertical="center" wrapText="1"/>
    </xf>
    <xf borderId="0" fillId="0" fontId="22" numFmtId="0" xfId="0" applyAlignment="1" applyFont="1">
      <alignment horizontal="center" vertical="center"/>
    </xf>
    <xf borderId="0" fillId="0" fontId="23" numFmtId="0" xfId="0" applyAlignment="1" applyFont="1">
      <alignment horizontal="center"/>
    </xf>
    <xf borderId="1" fillId="0" fontId="24" numFmtId="0" xfId="0" applyAlignment="1" applyBorder="1" applyFont="1">
      <alignment horizontal="center" shrinkToFit="0" wrapText="1"/>
    </xf>
    <xf borderId="1" fillId="0" fontId="25" numFmtId="0" xfId="0" applyAlignment="1" applyBorder="1" applyFont="1">
      <alignment horizontal="center" shrinkToFit="0" wrapText="1"/>
    </xf>
    <xf borderId="4" fillId="0" fontId="25" numFmtId="0" xfId="0" applyAlignment="1" applyBorder="1" applyFont="1">
      <alignment shrinkToFit="0" wrapText="1"/>
    </xf>
    <xf borderId="4" fillId="0" fontId="26" numFmtId="0" xfId="0" applyAlignment="1" applyBorder="1" applyFont="1">
      <alignment horizontal="center" shrinkToFit="0" wrapText="1"/>
    </xf>
    <xf borderId="4" fillId="0" fontId="23" numFmtId="0" xfId="0" applyBorder="1" applyFont="1"/>
    <xf borderId="4" fillId="14" fontId="23" numFmtId="164" xfId="0" applyBorder="1" applyFill="1" applyFont="1" applyNumberFormat="1"/>
    <xf borderId="4" fillId="0" fontId="25" numFmtId="0" xfId="0" applyAlignment="1" applyBorder="1" applyFont="1">
      <alignment horizontal="center" shrinkToFit="0" wrapText="1"/>
    </xf>
    <xf borderId="4" fillId="15" fontId="27" numFmtId="0" xfId="0" applyAlignment="1" applyBorder="1" applyFill="1" applyFont="1">
      <alignment horizontal="center" vertical="center"/>
    </xf>
    <xf borderId="4" fillId="0" fontId="28" numFmtId="0" xfId="0" applyAlignment="1" applyBorder="1" applyFont="1">
      <alignment horizontal="center" shrinkToFit="0" vertical="center" wrapText="1"/>
    </xf>
    <xf borderId="4" fillId="0" fontId="29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1" sz="1600">
                <a:solidFill>
                  <a:srgbClr val="000000"/>
                </a:solidFill>
                <a:latin typeface="serif"/>
              </a:defRPr>
            </a:pPr>
            <a:r>
              <a:rPr b="1" i="1" sz="1600">
                <a:solidFill>
                  <a:srgbClr val="000000"/>
                </a:solidFill>
                <a:latin typeface="serif"/>
              </a:rPr>
              <a:t>Вартість електроенергії для MV споживачів кожного оператора розподілу за тарифами Enel, євро/кВт*год</a:t>
            </a:r>
          </a:p>
        </c:rich>
      </c:tx>
      <c:overlay val="0"/>
    </c:title>
    <c:plotArea>
      <c:layout/>
      <c:barChart>
        <c:barDir val="bar"/>
        <c:grouping val="stacked"/>
        <c:ser>
          <c:idx val="0"/>
          <c:order val="0"/>
          <c:tx>
            <c:v>Активна енергія</c:v>
          </c:tx>
          <c:spPr>
            <a:solidFill>
              <a:srgbClr val="FFC000"/>
            </a:solidFill>
            <a:ln cmpd="sng">
              <a:solidFill>
                <a:srgbClr val="000000"/>
              </a:solidFill>
            </a:ln>
          </c:spPr>
          <c:dPt>
            <c:idx val="5"/>
          </c:dPt>
          <c:dLbls>
            <c:numFmt formatCode="General" sourceLinked="1"/>
            <c:txPr>
              <a:bodyPr/>
              <a:lstStyle/>
              <a:p>
                <a:pPr lvl="0">
                  <a:defRPr b="1" i="0" sz="1000">
                    <a:solidFill>
                      <a:srgbClr val="000000"/>
                    </a:solidFill>
                    <a:latin typeface="serif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'Порівняння вартості електр.'!$A$3:$A$10</c:f>
            </c:strRef>
          </c:cat>
          <c:val>
            <c:numRef>
              <c:f>'Порівняння вартості електр.'!$B$3:$B$10</c:f>
              <c:numCache/>
            </c:numRef>
          </c:val>
        </c:ser>
        <c:ser>
          <c:idx val="1"/>
          <c:order val="1"/>
          <c:tx>
            <c:v>Передача електроенергії</c:v>
          </c:tx>
          <c:spPr>
            <a:solidFill>
              <a:srgbClr val="00B0F0"/>
            </a:solidFill>
            <a:ln cmpd="sng">
              <a:solidFill>
                <a:srgbClr val="000000"/>
              </a:solidFill>
            </a:ln>
          </c:spPr>
          <c:dPt>
            <c:idx val="3"/>
          </c:dPt>
          <c:dPt>
            <c:idx val="4"/>
          </c:dPt>
          <c:dPt>
            <c:idx val="6"/>
          </c:dPt>
          <c:dLbls>
            <c:dLbl>
              <c:idx val="4"/>
              <c:numFmt formatCode="General" sourceLinked="1"/>
              <c:txPr>
                <a:bodyPr/>
                <a:lstStyle/>
                <a:p>
                  <a:pPr lvl="0">
                    <a:defRPr b="1" sz="1000">
                      <a:solidFill>
                        <a:srgbClr val="000000"/>
                      </a:solidFill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General" sourceLinked="1"/>
            <c:txPr>
              <a:bodyPr/>
              <a:lstStyle/>
              <a:p>
                <a:pPr lvl="0">
                  <a:defRPr b="1" i="0" sz="1000">
                    <a:latin typeface="serif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'Порівняння вартості електр.'!$A$3:$A$10</c:f>
            </c:strRef>
          </c:cat>
          <c:val>
            <c:numRef>
              <c:f>'Порівняння вартості електр.'!$C$3:$C$10</c:f>
              <c:numCache/>
            </c:numRef>
          </c:val>
        </c:ser>
        <c:ser>
          <c:idx val="2"/>
          <c:order val="2"/>
          <c:tx>
            <c:v>Розподіл електроенергії</c:v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dPt>
            <c:idx val="3"/>
          </c:dPt>
          <c:dPt>
            <c:idx val="5"/>
          </c:dPt>
          <c:dPt>
            <c:idx val="7"/>
          </c:dPt>
          <c:dLbls>
            <c:numFmt formatCode="General" sourceLinked="1"/>
            <c:txPr>
              <a:bodyPr/>
              <a:lstStyle/>
              <a:p>
                <a:pPr lvl="0">
                  <a:defRPr b="1" i="0" sz="1000">
                    <a:solidFill>
                      <a:srgbClr val="000000"/>
                    </a:solidFill>
                    <a:latin typeface="serif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'Порівняння вартості електр.'!$A$3:$A$10</c:f>
            </c:strRef>
          </c:cat>
          <c:val>
            <c:numRef>
              <c:f>'Порівняння вартості електр.'!$D$3:$D$10</c:f>
              <c:numCache/>
            </c:numRef>
          </c:val>
        </c:ser>
        <c:ser>
          <c:idx val="3"/>
          <c:order val="3"/>
          <c:tx>
            <c:v>Плата за "зелений" сертифікат</c:v>
          </c:tx>
          <c:spPr>
            <a:solidFill>
              <a:srgbClr val="92D050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1000">
                    <a:solidFill>
                      <a:srgbClr val="000000"/>
                    </a:solidFill>
                    <a:latin typeface="serif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'Порівняння вартості електр.'!$A$3:$A$10</c:f>
            </c:strRef>
          </c:cat>
          <c:val>
            <c:numRef>
              <c:f>'Порівняння вартості електр.'!$E$3:$E$10</c:f>
              <c:numCache/>
            </c:numRef>
          </c:val>
        </c:ser>
        <c:ser>
          <c:idx val="4"/>
          <c:order val="4"/>
          <c:tx>
            <c:v>Плата за когенерацію</c:v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1000">
                    <a:solidFill>
                      <a:srgbClr val="000000"/>
                    </a:solidFill>
                    <a:latin typeface="serif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'Порівняння вартості електр.'!$A$3:$A$10</c:f>
            </c:strRef>
          </c:cat>
          <c:val>
            <c:numRef>
              <c:f>'Порівняння вартості електр.'!$F$3:$F$10</c:f>
              <c:numCache/>
            </c:numRef>
          </c:val>
        </c:ser>
        <c:ser>
          <c:idx val="5"/>
          <c:order val="5"/>
          <c:tx>
            <c:v>Акцизний збір</c:v>
          </c:tx>
          <c:spPr>
            <a:solidFill>
              <a:srgbClr val="FF3300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1000">
                    <a:solidFill>
                      <a:srgbClr val="000000"/>
                    </a:solidFill>
                    <a:latin typeface="serif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'Порівняння вартості електр.'!$A$3:$A$10</c:f>
            </c:strRef>
          </c:cat>
          <c:val>
            <c:numRef>
              <c:f>'Порівняння вартості електр.'!$G$3:$G$10</c:f>
              <c:numCache/>
            </c:numRef>
          </c:val>
        </c:ser>
        <c:overlap val="100"/>
        <c:axId val="1979532454"/>
        <c:axId val="1742880066"/>
      </c:barChart>
      <c:catAx>
        <c:axId val="1979532454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serif"/>
                  </a:defRPr>
                </a:pPr>
                <a:r>
                  <a:rPr b="0">
                    <a:solidFill>
                      <a:srgbClr val="000000"/>
                    </a:solidFill>
                    <a:latin typeface="serif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0" i="0" sz="1100">
                <a:solidFill>
                  <a:srgbClr val="000000"/>
                </a:solidFill>
                <a:latin typeface="Arial"/>
              </a:defRPr>
            </a:pPr>
          </a:p>
        </c:txPr>
        <c:crossAx val="1742880066"/>
      </c:catAx>
      <c:valAx>
        <c:axId val="174288006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serif"/>
                  </a:defRPr>
                </a:pPr>
                <a:r>
                  <a:rPr b="0">
                    <a:solidFill>
                      <a:srgbClr val="000000"/>
                    </a:solidFill>
                    <a:latin typeface="serif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serif"/>
              </a:defRPr>
            </a:pPr>
          </a:p>
        </c:txPr>
        <c:crossAx val="1979532454"/>
        <c:crosses val="max"/>
      </c:valAx>
    </c:plotArea>
    <c:legend>
      <c:legendPos val="b"/>
      <c:overlay val="0"/>
      <c:txPr>
        <a:bodyPr/>
        <a:lstStyle/>
        <a:p>
          <a:pPr lvl="0">
            <a:defRPr b="1" i="0" sz="1100">
              <a:solidFill>
                <a:srgbClr val="000000"/>
              </a:solidFill>
              <a:latin typeface="serif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1" sz="1600">
                <a:solidFill>
                  <a:srgbClr val="000000"/>
                </a:solidFill>
                <a:latin typeface="serif"/>
              </a:defRPr>
            </a:pPr>
            <a:r>
              <a:rPr b="1" i="1" sz="1600">
                <a:solidFill>
                  <a:srgbClr val="000000"/>
                </a:solidFill>
                <a:latin typeface="serif"/>
              </a:rPr>
              <a:t>Вартість електроенергії для MV споживачів кожного оператора розподілу за тарифами Electrica Furnizare, євро/кВт*год</a:t>
            </a:r>
          </a:p>
        </c:rich>
      </c:tx>
      <c:overlay val="0"/>
    </c:title>
    <c:plotArea>
      <c:layout>
        <c:manualLayout>
          <c:xMode val="edge"/>
          <c:yMode val="edge"/>
          <c:x val="0.17716983954834664"/>
          <c:y val="0.2187037037037037"/>
          <c:w val="0.8145544351894868"/>
          <c:h val="0.5541105278506854"/>
        </c:manualLayout>
      </c:layout>
      <c:barChart>
        <c:barDir val="bar"/>
        <c:grouping val="stacked"/>
        <c:ser>
          <c:idx val="0"/>
          <c:order val="0"/>
          <c:tx>
            <c:v>Активна енергія</c:v>
          </c:tx>
          <c:spPr>
            <a:solidFill>
              <a:srgbClr val="FFC000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1000">
                    <a:solidFill>
                      <a:srgbClr val="000000"/>
                    </a:solidFill>
                    <a:latin typeface="serif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'Порівняння вартості електр.'!$A$13:$A$20</c:f>
            </c:strRef>
          </c:cat>
          <c:val>
            <c:numRef>
              <c:f>'Порівняння вартості електр.'!$B$13:$B$20</c:f>
              <c:numCache/>
            </c:numRef>
          </c:val>
        </c:ser>
        <c:ser>
          <c:idx val="1"/>
          <c:order val="1"/>
          <c:tx>
            <c:v>Передача електроенергії</c:v>
          </c:tx>
          <c:spPr>
            <a:solidFill>
              <a:srgbClr val="00B0F0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1000">
                    <a:solidFill>
                      <a:srgbClr val="000000"/>
                    </a:solidFill>
                    <a:latin typeface="serif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'Порівняння вартості електр.'!$A$13:$A$20</c:f>
            </c:strRef>
          </c:cat>
          <c:val>
            <c:numRef>
              <c:f>'Порівняння вартості електр.'!$C$13:$C$20</c:f>
              <c:numCache/>
            </c:numRef>
          </c:val>
        </c:ser>
        <c:ser>
          <c:idx val="2"/>
          <c:order val="2"/>
          <c:tx>
            <c:v>Розподіл електроенергії</c:v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1000">
                    <a:solidFill>
                      <a:srgbClr val="000000"/>
                    </a:solidFill>
                    <a:latin typeface="serif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'Порівняння вартості електр.'!$A$13:$A$20</c:f>
            </c:strRef>
          </c:cat>
          <c:val>
            <c:numRef>
              <c:f>'Порівняння вартості електр.'!$D$13:$D$20</c:f>
              <c:numCache/>
            </c:numRef>
          </c:val>
        </c:ser>
        <c:ser>
          <c:idx val="3"/>
          <c:order val="3"/>
          <c:tx>
            <c:v>Плата за "зелений" сертифікат</c:v>
          </c:tx>
          <c:spPr>
            <a:solidFill>
              <a:srgbClr val="92D050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1000">
                    <a:solidFill>
                      <a:srgbClr val="000000"/>
                    </a:solidFill>
                    <a:latin typeface="serif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'Порівняння вартості електр.'!$A$13:$A$20</c:f>
            </c:strRef>
          </c:cat>
          <c:val>
            <c:numRef>
              <c:f>'Порівняння вартості електр.'!$E$13:$E$20</c:f>
              <c:numCache/>
            </c:numRef>
          </c:val>
        </c:ser>
        <c:ser>
          <c:idx val="4"/>
          <c:order val="4"/>
          <c:tx>
            <c:v>Плата за когенерацію</c:v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1000">
                    <a:solidFill>
                      <a:srgbClr val="000000"/>
                    </a:solidFill>
                    <a:latin typeface="serif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'Порівняння вартості електр.'!$A$13:$A$20</c:f>
            </c:strRef>
          </c:cat>
          <c:val>
            <c:numRef>
              <c:f>'Порівняння вартості електр.'!$F$13:$F$20</c:f>
              <c:numCache/>
            </c:numRef>
          </c:val>
        </c:ser>
        <c:ser>
          <c:idx val="5"/>
          <c:order val="5"/>
          <c:tx>
            <c:v>Акцизний збір</c:v>
          </c:tx>
          <c:spPr>
            <a:solidFill>
              <a:srgbClr val="FF3300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1000">
                    <a:solidFill>
                      <a:srgbClr val="000000"/>
                    </a:solidFill>
                    <a:latin typeface="serif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'Порівняння вартості електр.'!$A$13:$A$20</c:f>
            </c:strRef>
          </c:cat>
          <c:val>
            <c:numRef>
              <c:f>'Порівняння вартості електр.'!$G$13:$G$20</c:f>
              <c:numCache/>
            </c:numRef>
          </c:val>
        </c:ser>
        <c:overlap val="100"/>
        <c:axId val="1656529958"/>
        <c:axId val="1491774524"/>
      </c:barChart>
      <c:catAx>
        <c:axId val="1656529958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0" i="0" sz="1100">
                <a:solidFill>
                  <a:srgbClr val="000000"/>
                </a:solidFill>
                <a:latin typeface="Arial"/>
              </a:defRPr>
            </a:pPr>
          </a:p>
        </c:txPr>
        <c:crossAx val="1491774524"/>
      </c:catAx>
      <c:valAx>
        <c:axId val="14917745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656529958"/>
        <c:crosses val="max"/>
      </c:valAx>
    </c:plotArea>
    <c:legend>
      <c:legendPos val="b"/>
      <c:overlay val="0"/>
      <c:txPr>
        <a:bodyPr/>
        <a:lstStyle/>
        <a:p>
          <a:pPr lvl="0">
            <a:defRPr b="1" i="0" sz="1100">
              <a:solidFill>
                <a:srgbClr val="000000"/>
              </a:solidFill>
              <a:latin typeface="serif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400">
                <a:solidFill>
                  <a:srgbClr val="000000"/>
                </a:solidFill>
                <a:latin typeface="serif"/>
              </a:defRPr>
            </a:pPr>
            <a:r>
              <a:rPr b="1" i="0" sz="1400">
                <a:solidFill>
                  <a:srgbClr val="000000"/>
                </a:solidFill>
                <a:latin typeface="serif"/>
              </a:rPr>
              <a:t>Структура вартості електроенергії за тарифом Enel для оператора розподілу Distributie Oltenia, % </a:t>
            </a:r>
          </a:p>
        </c:rich>
      </c:tx>
      <c:overlay val="0"/>
    </c:title>
    <c:plotArea>
      <c:layout>
        <c:manualLayout>
          <c:xMode val="edge"/>
          <c:yMode val="edge"/>
          <c:x val="0.22085151948694326"/>
          <c:y val="0.1656012308294473"/>
          <c:w val="0.550308278585241"/>
          <c:h val="0.7968265148352925"/>
        </c:manualLayout>
      </c:layout>
      <c:pieChart>
        <c:varyColors val="1"/>
        <c:ser>
          <c:idx val="0"/>
          <c:order val="0"/>
          <c:dPt>
            <c:idx val="0"/>
            <c:spPr>
              <a:solidFill>
                <a:srgbClr val="4F81BD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'Структура вартості електр., %'!$C$8:$H$8</c:f>
            </c:strRef>
          </c:cat>
          <c:val>
            <c:numRef>
              <c:f>'Структура вартості електр., %'!$C$9:$H$9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400">
                <a:solidFill>
                  <a:srgbClr val="000000"/>
                </a:solidFill>
                <a:latin typeface="serif"/>
              </a:defRPr>
            </a:pPr>
            <a:r>
              <a:rPr b="1" i="0" sz="1400">
                <a:solidFill>
                  <a:srgbClr val="000000"/>
                </a:solidFill>
                <a:latin typeface="serif"/>
              </a:rPr>
              <a:t>Структура вартості електроенергії за тарифом Enel для оператора E-Distributie Muntenia, % </a:t>
            </a:r>
          </a:p>
        </c:rich>
      </c:tx>
      <c:overlay val="0"/>
    </c:title>
    <c:plotArea>
      <c:layout>
        <c:manualLayout>
          <c:xMode val="edge"/>
          <c:yMode val="edge"/>
          <c:x val="0.22762352851628861"/>
          <c:y val="0.20028331175430278"/>
          <c:w val="0.5503082785852409"/>
          <c:h val="0.7968265148352925"/>
        </c:manualLayout>
      </c:layout>
      <c:pieChart>
        <c:varyColors val="1"/>
        <c:ser>
          <c:idx val="0"/>
          <c:order val="0"/>
          <c:dPt>
            <c:idx val="0"/>
            <c:spPr>
              <a:solidFill>
                <a:srgbClr val="4F81BD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'Структура вартості електр., %'!$C$8:$H$8</c:f>
            </c:strRef>
          </c:cat>
          <c:val>
            <c:numRef>
              <c:f>'Структура вартості електр., %'!$C$10:$H$10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400">
                <a:solidFill>
                  <a:srgbClr val="000000"/>
                </a:solidFill>
                <a:latin typeface="serif"/>
              </a:defRPr>
            </a:pPr>
            <a:r>
              <a:rPr b="1" i="0" sz="1400">
                <a:solidFill>
                  <a:srgbClr val="000000"/>
                </a:solidFill>
                <a:latin typeface="serif"/>
              </a:rPr>
              <a:t>Структура вартості електроенергії за тарифом Electrica Furnizare для оператора Distributie Oltenia, % </a:t>
            </a:r>
          </a:p>
        </c:rich>
      </c:tx>
      <c:overlay val="0"/>
    </c:title>
    <c:plotArea>
      <c:layout>
        <c:manualLayout>
          <c:xMode val="edge"/>
          <c:yMode val="edge"/>
          <c:x val="0.22762352851628861"/>
          <c:y val="0.20317348516470743"/>
          <c:w val="0.5503082785852409"/>
          <c:h val="0.7968265148352925"/>
        </c:manualLayout>
      </c:layout>
      <c:pieChart>
        <c:varyColors val="1"/>
        <c:ser>
          <c:idx val="0"/>
          <c:order val="0"/>
          <c:dPt>
            <c:idx val="0"/>
            <c:spPr>
              <a:solidFill>
                <a:srgbClr val="4F81BD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'Структура вартості електр., %'!$C$8:$H$8</c:f>
            </c:strRef>
          </c:cat>
          <c:val>
            <c:numRef>
              <c:f>'Структура вартості електр., %'!$C$11:$H$11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400">
                <a:solidFill>
                  <a:srgbClr val="000000"/>
                </a:solidFill>
                <a:latin typeface="serif"/>
              </a:defRPr>
            </a:pPr>
            <a:r>
              <a:rPr b="1" i="0" sz="1400">
                <a:solidFill>
                  <a:srgbClr val="000000"/>
                </a:solidFill>
                <a:latin typeface="serif"/>
              </a:rPr>
              <a:t>Структура вартості електроенергії за тарифом Electrica Furnizare для оператора E-Distributie Muntenia, % </a:t>
            </a:r>
          </a:p>
        </c:rich>
      </c:tx>
      <c:layout>
        <c:manualLayout>
          <c:xMode val="edge"/>
          <c:yMode val="edge"/>
          <c:x val="0.06203271028037383"/>
          <c:y val="0.056042296072507554"/>
        </c:manualLayout>
      </c:layout>
      <c:overlay val="0"/>
    </c:title>
    <c:plotArea>
      <c:layout>
        <c:manualLayout>
          <c:xMode val="edge"/>
          <c:yMode val="edge"/>
          <c:x val="0.22762352851628861"/>
          <c:y val="0.20317348516470743"/>
          <c:w val="0.5503082785852409"/>
          <c:h val="0.7968265148352925"/>
        </c:manualLayout>
      </c:layout>
      <c:pieChart>
        <c:varyColors val="1"/>
        <c:ser>
          <c:idx val="0"/>
          <c:order val="0"/>
          <c:dPt>
            <c:idx val="0"/>
            <c:spPr>
              <a:solidFill>
                <a:srgbClr val="4F81BD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'Структура вартості електр., %'!$C$8:$H$8</c:f>
            </c:strRef>
          </c:cat>
          <c:val>
            <c:numRef>
              <c:f>'Структура вартості електр., %'!$C$12:$H$12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serif"/>
              </a:defRPr>
            </a:pPr>
            <a:r>
              <a:rPr b="1" i="0" sz="1600">
                <a:solidFill>
                  <a:srgbClr val="000000"/>
                </a:solidFill>
                <a:latin typeface="serif"/>
              </a:rPr>
              <a:t>Зміни вартості розподілу електроенергії, євро/кВт*год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2019</c:v>
          </c:tx>
          <c:spPr>
            <a:solidFill>
              <a:srgbClr val="FF9900"/>
            </a:solidFill>
            <a:ln cmpd="sng">
              <a:solidFill>
                <a:srgbClr val="000000"/>
              </a:solidFill>
            </a:ln>
          </c:spPr>
          <c:dPt>
            <c:idx val="7"/>
          </c:dPt>
          <c:cat>
            <c:strRef>
              <c:f>'Зміни тарифів'!$A$3:$A$10</c:f>
            </c:strRef>
          </c:cat>
          <c:val>
            <c:numRef>
              <c:f>'Зміни тарифів'!$I$3:$I$10</c:f>
              <c:numCache/>
            </c:numRef>
          </c:val>
        </c:ser>
        <c:ser>
          <c:idx val="1"/>
          <c:order val="1"/>
          <c:tx>
            <c:v>2020</c:v>
          </c:tx>
          <c:spPr>
            <a:solidFill>
              <a:srgbClr val="3C78D8"/>
            </a:solidFill>
            <a:ln cmpd="sng">
              <a:solidFill>
                <a:srgbClr val="000000"/>
              </a:solidFill>
            </a:ln>
          </c:spPr>
          <c:dPt>
            <c:idx val="7"/>
          </c:dPt>
          <c:cat>
            <c:strRef>
              <c:f>'Зміни тарифів'!$A$3:$A$10</c:f>
            </c:strRef>
          </c:cat>
          <c:val>
            <c:numRef>
              <c:f>'Зміни тарифів'!$J$3:$J$10</c:f>
              <c:numCache/>
            </c:numRef>
          </c:val>
        </c:ser>
        <c:ser>
          <c:idx val="2"/>
          <c:order val="2"/>
          <c:tx>
            <c:v>2021</c:v>
          </c:tx>
          <c:spPr>
            <a:solidFill>
              <a:srgbClr val="6AA84F"/>
            </a:solidFill>
            <a:ln cmpd="sng">
              <a:solidFill>
                <a:srgbClr val="000000"/>
              </a:solidFill>
            </a:ln>
          </c:spPr>
          <c:dPt>
            <c:idx val="6"/>
          </c:dPt>
          <c:dPt>
            <c:idx val="7"/>
          </c:dPt>
          <c:cat>
            <c:strRef>
              <c:f>'Зміни тарифів'!$A$3:$A$10</c:f>
            </c:strRef>
          </c:cat>
          <c:val>
            <c:numRef>
              <c:f>'Зміни тарифів'!$K$3:$K$10</c:f>
              <c:numCache/>
            </c:numRef>
          </c:val>
        </c:ser>
        <c:axId val="507023779"/>
        <c:axId val="7018610"/>
      </c:barChart>
      <c:catAx>
        <c:axId val="50702377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1" i="0" sz="1100">
                <a:solidFill>
                  <a:srgbClr val="000000"/>
                </a:solidFill>
                <a:latin typeface="serif"/>
              </a:defRPr>
            </a:pPr>
          </a:p>
        </c:txPr>
        <c:crossAx val="7018610"/>
      </c:catAx>
      <c:valAx>
        <c:axId val="701861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507023779"/>
      </c:valAx>
    </c:plotArea>
    <c:legend>
      <c:legendPos val="r"/>
      <c:overlay val="0"/>
      <c:txPr>
        <a:bodyPr/>
        <a:lstStyle/>
        <a:p>
          <a:pPr lvl="0">
            <a:defRPr b="1" i="0" sz="1000">
              <a:solidFill>
                <a:srgbClr val="1A1A1A"/>
              </a:solidFill>
              <a:latin typeface="serif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serif"/>
              </a:defRPr>
            </a:pPr>
            <a:r>
              <a:rPr b="1" i="0" sz="1600">
                <a:solidFill>
                  <a:srgbClr val="000000"/>
                </a:solidFill>
                <a:latin typeface="serif"/>
              </a:rPr>
              <a:t>Зміни вартості передачі електроенергії, євро/кВт*год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spPr>
            <a:solidFill>
              <a:srgbClr val="FF9900"/>
            </a:solidFill>
            <a:ln cmpd="sng">
              <a:solidFill>
                <a:srgbClr val="000000"/>
              </a:solidFill>
            </a:ln>
          </c:spPr>
          <c:dPt>
            <c:idx val="2"/>
          </c:dPt>
          <c:dPt>
            <c:idx val="4"/>
          </c:dPt>
          <c:dLbls>
            <c:numFmt formatCode="General" sourceLinked="1"/>
            <c:txPr>
              <a:bodyPr/>
              <a:lstStyle/>
              <a:p>
                <a:pPr lvl="0">
                  <a:defRPr b="1" i="0" sz="1200">
                    <a:solidFill>
                      <a:srgbClr val="000000"/>
                    </a:solidFill>
                    <a:latin typeface="serif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'Зміни тарифів'!$B$12:$F$12</c:f>
            </c:strRef>
          </c:cat>
          <c:val>
            <c:numRef>
              <c:f>'Зміни тарифів'!$B$22:$F$22</c:f>
              <c:numCache/>
            </c:numRef>
          </c:val>
        </c:ser>
        <c:axId val="1561412924"/>
        <c:axId val="1872393101"/>
      </c:barChart>
      <c:catAx>
        <c:axId val="15614129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1" i="0" sz="1200">
                <a:solidFill>
                  <a:srgbClr val="000000"/>
                </a:solidFill>
                <a:latin typeface="serif"/>
              </a:defRPr>
            </a:pPr>
          </a:p>
        </c:txPr>
        <c:crossAx val="1872393101"/>
      </c:catAx>
      <c:valAx>
        <c:axId val="187239310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61412924"/>
      </c:valAx>
    </c:plotArea>
    <c:plotVisOnly val="1"/>
  </c:chart>
</c:chartSpace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<Relationship Id="rId3" Type="http://schemas.openxmlformats.org/officeDocument/2006/relationships/chart" Target="../charts/chart5.xml"/><Relationship Id="rId4" Type="http://schemas.openxmlformats.org/officeDocument/2006/relationships/chart" Target="../charts/chart6.xml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20</xdr:row>
      <xdr:rowOff>66675</xdr:rowOff>
    </xdr:from>
    <xdr:ext cx="8553450" cy="2933700"/>
    <xdr:graphicFrame>
      <xdr:nvGraphicFramePr>
        <xdr:cNvPr id="1703221553" name="Chart 1" title="Диаграмма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47625</xdr:colOff>
      <xdr:row>37</xdr:row>
      <xdr:rowOff>9525</xdr:rowOff>
    </xdr:from>
    <xdr:ext cx="8553450" cy="2743200"/>
    <xdr:graphicFrame>
      <xdr:nvGraphicFramePr>
        <xdr:cNvPr id="2091754372" name="Chart 2" title="Диаграмма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</xdr:colOff>
      <xdr:row>12</xdr:row>
      <xdr:rowOff>28575</xdr:rowOff>
    </xdr:from>
    <xdr:ext cx="4219575" cy="3295650"/>
    <xdr:graphicFrame>
      <xdr:nvGraphicFramePr>
        <xdr:cNvPr id="439038695" name="Chart 3" title="Диаграмма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3</xdr:col>
      <xdr:colOff>228600</xdr:colOff>
      <xdr:row>12</xdr:row>
      <xdr:rowOff>28575</xdr:rowOff>
    </xdr:from>
    <xdr:ext cx="4076700" cy="3295650"/>
    <xdr:graphicFrame>
      <xdr:nvGraphicFramePr>
        <xdr:cNvPr id="967608054" name="Chart 4" title="Диаграмма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28575</xdr:colOff>
      <xdr:row>30</xdr:row>
      <xdr:rowOff>161925</xdr:rowOff>
    </xdr:from>
    <xdr:ext cx="4219575" cy="3162300"/>
    <xdr:graphicFrame>
      <xdr:nvGraphicFramePr>
        <xdr:cNvPr id="1496855858" name="Chart 5" title="Диаграмма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3</xdr:col>
      <xdr:colOff>228600</xdr:colOff>
      <xdr:row>30</xdr:row>
      <xdr:rowOff>171450</xdr:rowOff>
    </xdr:from>
    <xdr:ext cx="4076700" cy="3152775"/>
    <xdr:graphicFrame>
      <xdr:nvGraphicFramePr>
        <xdr:cNvPr id="1944077465" name="Chart 6" title="Диаграмма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37</xdr:row>
      <xdr:rowOff>114300</xdr:rowOff>
    </xdr:from>
    <xdr:ext cx="6648450" cy="2933700"/>
    <xdr:graphicFrame>
      <xdr:nvGraphicFramePr>
        <xdr:cNvPr id="1972079792" name="Chart 7" title="Диаграмма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19050</xdr:colOff>
      <xdr:row>22</xdr:row>
      <xdr:rowOff>38100</xdr:rowOff>
    </xdr:from>
    <xdr:ext cx="6629400" cy="2867025"/>
    <xdr:graphicFrame>
      <xdr:nvGraphicFramePr>
        <xdr:cNvPr id="604327538" name="Chart 8" title="Диаграмма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25"/>
    <col customWidth="1" min="2" max="2" width="8.63"/>
    <col customWidth="1" min="3" max="3" width="16.88"/>
    <col customWidth="1" min="4" max="26" width="6.63"/>
  </cols>
  <sheetData>
    <row r="1">
      <c r="A1" s="1" t="s">
        <v>0</v>
      </c>
      <c r="B1" s="2"/>
      <c r="C1" s="3"/>
    </row>
    <row r="2">
      <c r="A2" s="4" t="s">
        <v>1</v>
      </c>
      <c r="B2" s="3"/>
      <c r="C2" s="5">
        <v>4.9298</v>
      </c>
    </row>
    <row r="3">
      <c r="A3" s="6" t="s">
        <v>2</v>
      </c>
      <c r="B3" s="3"/>
      <c r="C3" s="5">
        <v>0.06406592</v>
      </c>
    </row>
    <row r="4">
      <c r="A4" s="6" t="s">
        <v>3</v>
      </c>
      <c r="B4" s="3"/>
      <c r="C4" s="5">
        <v>0.01712</v>
      </c>
    </row>
    <row r="5">
      <c r="A5" s="6" t="s">
        <v>4</v>
      </c>
      <c r="B5" s="3"/>
      <c r="C5" s="5">
        <v>0.0523</v>
      </c>
    </row>
    <row r="6">
      <c r="A6" s="7" t="s">
        <v>5</v>
      </c>
      <c r="B6" s="8" t="s">
        <v>6</v>
      </c>
      <c r="C6" s="9">
        <v>902020.818</v>
      </c>
    </row>
    <row r="7">
      <c r="A7" s="10"/>
      <c r="B7" s="8" t="s">
        <v>7</v>
      </c>
      <c r="C7" s="9">
        <v>555061.567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12"/>
      <c r="B8" s="8" t="s">
        <v>8</v>
      </c>
      <c r="C8" s="9">
        <v>346959.251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:C1"/>
    <mergeCell ref="A2:B2"/>
    <mergeCell ref="A3:B3"/>
    <mergeCell ref="A4:B4"/>
    <mergeCell ref="A5:B5"/>
    <mergeCell ref="A6:A8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 outlineLevelRow="1"/>
  <cols>
    <col customWidth="1" min="1" max="1" width="36.13"/>
    <col customWidth="1" min="2" max="9" width="12.5"/>
    <col customWidth="1" min="10" max="26" width="6.63"/>
  </cols>
  <sheetData>
    <row r="1">
      <c r="A1" s="13" t="s">
        <v>9</v>
      </c>
      <c r="B1" s="14"/>
      <c r="C1" s="14"/>
      <c r="D1" s="14"/>
      <c r="E1" s="14"/>
      <c r="F1" s="14"/>
      <c r="G1" s="14"/>
      <c r="H1" s="14"/>
      <c r="I1" s="15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outlineLevel="1">
      <c r="A2" s="17" t="s">
        <v>10</v>
      </c>
      <c r="B2" s="18" t="s">
        <v>11</v>
      </c>
      <c r="C2" s="14"/>
      <c r="D2" s="14"/>
      <c r="E2" s="15"/>
      <c r="F2" s="18" t="s">
        <v>12</v>
      </c>
      <c r="G2" s="14"/>
      <c r="H2" s="14"/>
      <c r="I2" s="15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ht="59.25" customHeight="1" outlineLevel="1">
      <c r="A3" s="20"/>
      <c r="B3" s="21" t="s">
        <v>13</v>
      </c>
      <c r="C3" s="22" t="s">
        <v>14</v>
      </c>
      <c r="D3" s="23" t="s">
        <v>15</v>
      </c>
      <c r="E3" s="24" t="s">
        <v>16</v>
      </c>
      <c r="F3" s="21" t="s">
        <v>13</v>
      </c>
      <c r="G3" s="22" t="s">
        <v>14</v>
      </c>
      <c r="H3" s="23" t="s">
        <v>15</v>
      </c>
      <c r="I3" s="24" t="s">
        <v>17</v>
      </c>
      <c r="J3" s="19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ht="17.25" customHeight="1" outlineLevel="1">
      <c r="A4" s="25" t="s">
        <v>18</v>
      </c>
      <c r="B4" s="26">
        <v>0.02727</v>
      </c>
      <c r="C4" s="27">
        <v>0.05142</v>
      </c>
      <c r="D4" s="27">
        <v>0.12766</v>
      </c>
      <c r="E4" s="28">
        <v>0.0899</v>
      </c>
      <c r="F4" s="26">
        <f>B4/'Вихідні дані'!$C$2</f>
        <v>0.005531664571</v>
      </c>
      <c r="G4" s="27">
        <f>C4/'Вихідні дані'!$C$2</f>
        <v>0.01043044343</v>
      </c>
      <c r="H4" s="27">
        <f>D4/'Вихідні дані'!$C$2</f>
        <v>0.02589557386</v>
      </c>
      <c r="I4" s="29">
        <f>E4/'Вихідні дані'!$C$2</f>
        <v>0.01823603392</v>
      </c>
      <c r="J4" s="19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outlineLevel="1">
      <c r="A5" s="25" t="s">
        <v>19</v>
      </c>
      <c r="B5" s="30">
        <v>0.01041</v>
      </c>
      <c r="C5" s="31">
        <v>0.03455</v>
      </c>
      <c r="D5" s="31">
        <v>0.11222</v>
      </c>
      <c r="E5" s="32">
        <v>0.09</v>
      </c>
      <c r="F5" s="30">
        <f>B5/'Вихідні дані'!$C$2</f>
        <v>0.002111647531</v>
      </c>
      <c r="G5" s="31">
        <f>C5/'Вихідні дані'!$C$2</f>
        <v>0.007008397907</v>
      </c>
      <c r="H5" s="31">
        <f>D5/'Вихідні дані'!$C$2</f>
        <v>0.02276360096</v>
      </c>
      <c r="I5" s="33">
        <f>E5/'Вихідні дані'!$C$2</f>
        <v>0.01825631871</v>
      </c>
      <c r="J5" s="19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outlineLevel="1">
      <c r="A6" s="25" t="s">
        <v>20</v>
      </c>
      <c r="B6" s="30">
        <v>0.01551</v>
      </c>
      <c r="C6" s="31">
        <v>0.038270000000000005</v>
      </c>
      <c r="D6" s="31">
        <v>0.10781</v>
      </c>
      <c r="E6" s="32">
        <v>0.0899</v>
      </c>
      <c r="F6" s="30">
        <f>B6/'Вихідні дані'!$C$2</f>
        <v>0.003146172259</v>
      </c>
      <c r="G6" s="31">
        <f>C6/'Вихідні дані'!$C$2</f>
        <v>0.007762992413</v>
      </c>
      <c r="H6" s="31">
        <f>D6/'Вихідні дані'!$C$2</f>
        <v>0.02186904134</v>
      </c>
      <c r="I6" s="33">
        <f>E6/'Вихідні дані'!$C$2</f>
        <v>0.01823603392</v>
      </c>
      <c r="J6" s="19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outlineLevel="1">
      <c r="A7" s="25" t="s">
        <v>21</v>
      </c>
      <c r="B7" s="30">
        <v>0.02017</v>
      </c>
      <c r="C7" s="31">
        <v>0.0428</v>
      </c>
      <c r="D7" s="31">
        <v>0.13516999999999998</v>
      </c>
      <c r="E7" s="32">
        <v>0.0899</v>
      </c>
      <c r="F7" s="30">
        <f>B7/'Вихідні дані'!$C$2</f>
        <v>0.004091443872</v>
      </c>
      <c r="G7" s="31">
        <f>C7/'Вихідні дані'!$C$2</f>
        <v>0.008681893789</v>
      </c>
      <c r="H7" s="31">
        <f>D7/'Вихідні дані'!$C$2</f>
        <v>0.02741896223</v>
      </c>
      <c r="I7" s="33">
        <f>E7/'Вихідні дані'!$C$2</f>
        <v>0.01823603392</v>
      </c>
      <c r="J7" s="19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outlineLevel="1">
      <c r="A8" s="25" t="s">
        <v>22</v>
      </c>
      <c r="B8" s="30">
        <v>0.019899999999999998</v>
      </c>
      <c r="C8" s="31">
        <v>0.04251</v>
      </c>
      <c r="D8" s="31">
        <v>0.12963999999999998</v>
      </c>
      <c r="E8" s="32">
        <v>0.09</v>
      </c>
      <c r="F8" s="30">
        <f>B8/'Вихідні дані'!$C$2</f>
        <v>0.004036674916</v>
      </c>
      <c r="G8" s="31">
        <f>C8/'Вихідні дані'!$C$2</f>
        <v>0.008623067873</v>
      </c>
      <c r="H8" s="31">
        <f>D8/'Вихідні дані'!$C$2</f>
        <v>0.02629721287</v>
      </c>
      <c r="I8" s="33">
        <f>E8/'Вихідні дані'!$C$2</f>
        <v>0.01825631871</v>
      </c>
      <c r="J8" s="19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outlineLevel="1">
      <c r="A9" s="25" t="s">
        <v>23</v>
      </c>
      <c r="B9" s="30">
        <v>0.01872</v>
      </c>
      <c r="C9" s="31">
        <v>0.038149999999999996</v>
      </c>
      <c r="D9" s="31">
        <v>0.12788</v>
      </c>
      <c r="E9" s="32">
        <v>0.0898</v>
      </c>
      <c r="F9" s="30">
        <f>B9/'Вихідні дані'!$C$2</f>
        <v>0.003797314293</v>
      </c>
      <c r="G9" s="31">
        <f>C9/'Вихідні дані'!$C$2</f>
        <v>0.007738650655</v>
      </c>
      <c r="H9" s="31">
        <f>D9/'Вихідні дані'!$C$2</f>
        <v>0.02594020041</v>
      </c>
      <c r="I9" s="33">
        <f>E9/'Вихідні дані'!$C$2</f>
        <v>0.01821574912</v>
      </c>
      <c r="J9" s="19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outlineLevel="1">
      <c r="A10" s="25" t="s">
        <v>24</v>
      </c>
      <c r="B10" s="30">
        <v>0.02223</v>
      </c>
      <c r="C10" s="31">
        <v>0.04524</v>
      </c>
      <c r="D10" s="31">
        <v>0.11131</v>
      </c>
      <c r="E10" s="32">
        <v>0.0899</v>
      </c>
      <c r="F10" s="30">
        <f>B10/'Вихідні дані'!$C$2</f>
        <v>0.004509310723</v>
      </c>
      <c r="G10" s="31">
        <f>C10/'Вихідні дані'!$C$2</f>
        <v>0.009176842874</v>
      </c>
      <c r="H10" s="31">
        <f>D10/'Вихідні дані'!$C$2</f>
        <v>0.02257900929</v>
      </c>
      <c r="I10" s="33">
        <f>E10/'Вихідні дані'!$C$2</f>
        <v>0.01823603392</v>
      </c>
      <c r="J10" s="19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outlineLevel="1">
      <c r="A11" s="34" t="s">
        <v>25</v>
      </c>
      <c r="B11" s="35">
        <v>0.01923</v>
      </c>
      <c r="C11" s="36">
        <v>0.047119999999999995</v>
      </c>
      <c r="D11" s="36">
        <v>0.10758</v>
      </c>
      <c r="E11" s="37">
        <v>0.0899</v>
      </c>
      <c r="F11" s="35">
        <f>B11/'Вихідні дані'!$C$2</f>
        <v>0.003900766765</v>
      </c>
      <c r="G11" s="36">
        <f>C11/'Вихідні дані'!$C$2</f>
        <v>0.009558197087</v>
      </c>
      <c r="H11" s="36">
        <f>D11/'Вихідні дані'!$C$2</f>
        <v>0.0218223863</v>
      </c>
      <c r="I11" s="38">
        <f>E11/'Вихідні дані'!$C$2</f>
        <v>0.01823603392</v>
      </c>
      <c r="J11" s="19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ht="15.75" customHeight="1">
      <c r="A12" s="39" t="s">
        <v>26</v>
      </c>
      <c r="B12" s="40"/>
      <c r="C12" s="40"/>
      <c r="D12" s="40"/>
      <c r="E12" s="40"/>
      <c r="F12" s="40"/>
      <c r="G12" s="40"/>
      <c r="H12" s="40"/>
      <c r="I12" s="41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outlineLevel="1">
      <c r="A13" s="42" t="s">
        <v>27</v>
      </c>
      <c r="B13" s="42" t="s">
        <v>11</v>
      </c>
      <c r="C13" s="43" t="s">
        <v>12</v>
      </c>
      <c r="D13" s="44"/>
      <c r="E13" s="44"/>
      <c r="F13" s="44"/>
      <c r="G13" s="44"/>
      <c r="H13" s="44"/>
      <c r="I13" s="44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outlineLevel="1">
      <c r="A14" s="45" t="s">
        <v>28</v>
      </c>
      <c r="B14" s="46">
        <v>0.020550000000000002</v>
      </c>
      <c r="C14" s="46">
        <f>B14/'Вихідні дані'!$C$2</f>
        <v>0.004168526107</v>
      </c>
      <c r="D14" s="44"/>
      <c r="E14" s="47"/>
      <c r="F14" s="47"/>
      <c r="G14" s="47"/>
      <c r="H14" s="47"/>
      <c r="I14" s="47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outlineLevel="1">
      <c r="A15" s="48" t="s">
        <v>29</v>
      </c>
      <c r="B15" s="49">
        <v>0.0013</v>
      </c>
      <c r="C15" s="49">
        <f>B15/'Вихідні дані'!$C$2</f>
        <v>0.0002637023814</v>
      </c>
      <c r="D15" s="44"/>
      <c r="E15" s="47"/>
      <c r="F15" s="47"/>
      <c r="G15" s="47"/>
      <c r="H15" s="47"/>
      <c r="I15" s="47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outlineLevel="1">
      <c r="A16" s="48" t="s">
        <v>30</v>
      </c>
      <c r="B16" s="49">
        <v>0.019219999999999998</v>
      </c>
      <c r="C16" s="49">
        <f>B16/'Вихідні дані'!$C$2</f>
        <v>0.003898738286</v>
      </c>
      <c r="D16" s="44"/>
      <c r="E16" s="47"/>
      <c r="F16" s="47"/>
      <c r="G16" s="47"/>
      <c r="H16" s="47"/>
      <c r="I16" s="47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outlineLevel="1">
      <c r="A17" s="50" t="s">
        <v>31</v>
      </c>
      <c r="B17" s="51">
        <v>0.01082</v>
      </c>
      <c r="C17" s="51">
        <f>B17/'Вихідні дані'!$C$2</f>
        <v>0.002194815205</v>
      </c>
      <c r="D17" s="44"/>
      <c r="E17" s="47"/>
      <c r="F17" s="47"/>
      <c r="G17" s="47"/>
      <c r="H17" s="47"/>
      <c r="I17" s="47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ht="15.0" customHeight="1">
      <c r="A18" s="52" t="s">
        <v>32</v>
      </c>
      <c r="B18" s="53"/>
      <c r="C18" s="53"/>
      <c r="D18" s="53"/>
      <c r="E18" s="53"/>
      <c r="F18" s="53"/>
      <c r="G18" s="53"/>
      <c r="H18" s="53"/>
      <c r="I18" s="54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ht="18.75" customHeight="1" outlineLevel="1">
      <c r="A19" s="55" t="s">
        <v>33</v>
      </c>
      <c r="B19" s="14"/>
      <c r="C19" s="14"/>
      <c r="D19" s="14"/>
      <c r="E19" s="15"/>
      <c r="F19" s="44"/>
      <c r="G19" s="47"/>
      <c r="H19" s="47"/>
      <c r="I19" s="47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outlineLevel="1">
      <c r="A20" s="56" t="s">
        <v>34</v>
      </c>
      <c r="B20" s="57" t="s">
        <v>35</v>
      </c>
      <c r="C20" s="15"/>
      <c r="D20" s="57" t="s">
        <v>36</v>
      </c>
      <c r="E20" s="15"/>
      <c r="F20" s="44"/>
      <c r="G20" s="47"/>
      <c r="H20" s="47"/>
      <c r="I20" s="47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outlineLevel="1">
      <c r="A21" s="58" t="s">
        <v>37</v>
      </c>
      <c r="B21" s="59">
        <v>392.71</v>
      </c>
      <c r="C21" s="60"/>
      <c r="D21" s="59">
        <f>B21/'Вихідні дані'!$C$2</f>
        <v>79.66043247</v>
      </c>
      <c r="E21" s="60"/>
      <c r="F21" s="44"/>
      <c r="G21" s="47"/>
      <c r="H21" s="47"/>
      <c r="I21" s="47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outlineLevel="1">
      <c r="A22" s="61" t="s">
        <v>38</v>
      </c>
      <c r="B22" s="62">
        <v>450.0</v>
      </c>
      <c r="C22" s="63"/>
      <c r="D22" s="64">
        <f>B22/'Вихідні дані'!$C$2</f>
        <v>91.28159357</v>
      </c>
      <c r="E22" s="63"/>
      <c r="F22" s="44"/>
      <c r="G22" s="47"/>
      <c r="H22" s="47"/>
      <c r="I22" s="47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outlineLevel="1">
      <c r="A23" s="65" t="s">
        <v>39</v>
      </c>
      <c r="B23" s="64">
        <v>430.0</v>
      </c>
      <c r="C23" s="63"/>
      <c r="D23" s="64">
        <f>B23/'Вихідні дані'!$C$2</f>
        <v>87.22463386</v>
      </c>
      <c r="E23" s="63"/>
      <c r="F23" s="44"/>
      <c r="G23" s="47"/>
      <c r="H23" s="47"/>
      <c r="I23" s="47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outlineLevel="1">
      <c r="A24" s="65" t="s">
        <v>40</v>
      </c>
      <c r="B24" s="64">
        <v>450.0</v>
      </c>
      <c r="C24" s="63"/>
      <c r="D24" s="64">
        <f>B24/'Вихідні дані'!$C$2</f>
        <v>91.28159357</v>
      </c>
      <c r="E24" s="63"/>
      <c r="F24" s="44"/>
      <c r="G24" s="47"/>
      <c r="H24" s="47"/>
      <c r="I24" s="47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outlineLevel="1">
      <c r="A25" s="65" t="s">
        <v>41</v>
      </c>
      <c r="B25" s="64">
        <v>475.0</v>
      </c>
      <c r="C25" s="63"/>
      <c r="D25" s="64">
        <f>B25/'Вихідні дані'!$C$2</f>
        <v>96.35279322</v>
      </c>
      <c r="E25" s="63"/>
      <c r="F25" s="44"/>
      <c r="G25" s="47"/>
      <c r="H25" s="47"/>
      <c r="I25" s="47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outlineLevel="1">
      <c r="A26" s="65" t="s">
        <v>42</v>
      </c>
      <c r="B26" s="64">
        <v>520.0</v>
      </c>
      <c r="C26" s="63"/>
      <c r="D26" s="64">
        <f>B26/'Вихідні дані'!C2</f>
        <v>105.4809526</v>
      </c>
      <c r="E26" s="63"/>
      <c r="F26" s="44"/>
      <c r="G26" s="44"/>
      <c r="H26" s="44"/>
      <c r="I26" s="44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outlineLevel="1">
      <c r="A27" s="66" t="s">
        <v>43</v>
      </c>
      <c r="B27" s="67">
        <v>552.6</v>
      </c>
      <c r="C27" s="68"/>
      <c r="D27" s="67">
        <f>B27/'Вихідні дані'!$C$2</f>
        <v>112.0937969</v>
      </c>
      <c r="E27" s="68"/>
      <c r="F27" s="44"/>
      <c r="G27" s="47"/>
      <c r="H27" s="47"/>
      <c r="I27" s="47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outlineLevel="1">
      <c r="A28" s="69" t="s">
        <v>44</v>
      </c>
      <c r="B28" s="70" t="s">
        <v>45</v>
      </c>
      <c r="C28" s="71" t="s">
        <v>46</v>
      </c>
      <c r="D28" s="70" t="s">
        <v>45</v>
      </c>
      <c r="E28" s="71" t="s">
        <v>46</v>
      </c>
      <c r="F28" s="44"/>
      <c r="G28" s="44"/>
      <c r="H28" s="44"/>
      <c r="I28" s="44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outlineLevel="1">
      <c r="A29" s="72"/>
      <c r="B29" s="73">
        <v>424.38</v>
      </c>
      <c r="C29" s="74">
        <v>322.16</v>
      </c>
      <c r="D29" s="73">
        <f>B29/'Вихідні дані'!$C$2</f>
        <v>86.08462818</v>
      </c>
      <c r="E29" s="74">
        <f>C29/'Вихідні дані'!$C$2</f>
        <v>65.34950708</v>
      </c>
      <c r="F29" s="44"/>
      <c r="G29" s="47"/>
      <c r="H29" s="47"/>
      <c r="I29" s="47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ht="15.75" customHeight="1">
      <c r="A30" s="11"/>
      <c r="B30" s="11"/>
      <c r="C30" s="11"/>
      <c r="D30" s="11"/>
      <c r="E30" s="11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23">
    <mergeCell ref="A1:I1"/>
    <mergeCell ref="A2:A3"/>
    <mergeCell ref="B2:E2"/>
    <mergeCell ref="F2:I2"/>
    <mergeCell ref="A18:I18"/>
    <mergeCell ref="A19:E19"/>
    <mergeCell ref="D20:E20"/>
    <mergeCell ref="B20:C20"/>
    <mergeCell ref="B21:C21"/>
    <mergeCell ref="D21:E21"/>
    <mergeCell ref="B22:C22"/>
    <mergeCell ref="D22:E22"/>
    <mergeCell ref="B23:C23"/>
    <mergeCell ref="D23:E23"/>
    <mergeCell ref="B27:C27"/>
    <mergeCell ref="A28:A29"/>
    <mergeCell ref="B24:C24"/>
    <mergeCell ref="D24:E24"/>
    <mergeCell ref="B25:C25"/>
    <mergeCell ref="D25:E25"/>
    <mergeCell ref="B26:C26"/>
    <mergeCell ref="D26:E26"/>
    <mergeCell ref="D27:E27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 outlineLevelRow="2"/>
  <cols>
    <col customWidth="1" min="1" max="1" width="22.5"/>
    <col customWidth="1" min="2" max="11" width="13.63"/>
  </cols>
  <sheetData>
    <row r="1" ht="14.25" customHeight="1">
      <c r="A1" s="75" t="s">
        <v>47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ht="18.75" customHeight="1" outlineLevel="1">
      <c r="A2" s="76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5"/>
    </row>
    <row r="3" ht="14.25" customHeight="1" outlineLevel="2">
      <c r="A3" s="77" t="s">
        <v>49</v>
      </c>
      <c r="B3" s="78" t="s">
        <v>50</v>
      </c>
      <c r="C3" s="79" t="s">
        <v>51</v>
      </c>
      <c r="D3" s="80"/>
      <c r="E3" s="80"/>
      <c r="F3" s="81"/>
      <c r="G3" s="78" t="s">
        <v>52</v>
      </c>
      <c r="H3" s="78" t="s">
        <v>53</v>
      </c>
      <c r="I3" s="78" t="s">
        <v>54</v>
      </c>
      <c r="J3" s="82" t="s">
        <v>55</v>
      </c>
      <c r="K3" s="83" t="s">
        <v>56</v>
      </c>
    </row>
    <row r="4" ht="14.25" customHeight="1" outlineLevel="2">
      <c r="A4" s="84"/>
      <c r="B4" s="85"/>
      <c r="C4" s="78" t="s">
        <v>57</v>
      </c>
      <c r="D4" s="80"/>
      <c r="E4" s="81"/>
      <c r="F4" s="86" t="s">
        <v>58</v>
      </c>
      <c r="G4" s="85"/>
      <c r="H4" s="85"/>
      <c r="I4" s="85"/>
      <c r="J4" s="85"/>
      <c r="K4" s="84"/>
    </row>
    <row r="5" ht="14.25" customHeight="1" outlineLevel="2">
      <c r="A5" s="72"/>
      <c r="B5" s="87"/>
      <c r="C5" s="88" t="s">
        <v>59</v>
      </c>
      <c r="D5" s="89" t="s">
        <v>60</v>
      </c>
      <c r="E5" s="90" t="s">
        <v>61</v>
      </c>
      <c r="F5" s="72"/>
      <c r="G5" s="87"/>
      <c r="H5" s="87"/>
      <c r="I5" s="87"/>
      <c r="J5" s="87"/>
      <c r="K5" s="72"/>
    </row>
    <row r="6" ht="14.25" customHeight="1" outlineLevel="2">
      <c r="A6" s="91" t="s">
        <v>18</v>
      </c>
      <c r="B6" s="92">
        <f>'Тарифи - розподіл та передача'!$B$22/1000*'Вихідні дані'!$C$6</f>
        <v>405909.3681</v>
      </c>
      <c r="C6" s="93">
        <f>'Тарифи - розподіл та передача'!$B$16*'Вихідні дані'!$C$6</f>
        <v>17336.84012</v>
      </c>
      <c r="D6" s="94">
        <f>'Тарифи - розподіл та передача'!$B$15*'Вихідні дані'!$C$6</f>
        <v>1172.627063</v>
      </c>
      <c r="E6" s="95">
        <f>'Тарифи - розподіл та передача'!$B$17*'Вихідні дані'!$C$6</f>
        <v>9759.865251</v>
      </c>
      <c r="F6" s="96">
        <f>'Тарифи - розподіл та передача'!C4*'Вихідні дані'!$C$6</f>
        <v>46381.91046</v>
      </c>
      <c r="G6" s="92">
        <f>'Вихідні дані'!$C$3*'Вихідні дані'!$C$6</f>
        <v>57788.79356</v>
      </c>
      <c r="H6" s="92">
        <f>'Вихідні дані'!$C$4*'Вихідні дані'!$C$6</f>
        <v>15442.5964</v>
      </c>
      <c r="I6" s="92">
        <f>'Вихідні дані'!$C$5*'Вихідні дані'!$C$6</f>
        <v>47175.68878</v>
      </c>
      <c r="J6" s="92">
        <f t="shared" ref="J6:J13" si="1">SUM(B6:I6)*19%/100%</f>
        <v>114183.8611</v>
      </c>
      <c r="K6" s="97">
        <f t="shared" ref="K6:K13" si="2">SUM(B6:J6)</f>
        <v>715151.5508</v>
      </c>
    </row>
    <row r="7" ht="14.25" customHeight="1" outlineLevel="2">
      <c r="A7" s="98" t="s">
        <v>19</v>
      </c>
      <c r="B7" s="99">
        <f>'Тарифи - розподіл та передача'!$B$22/1000*'Вихідні дані'!$C$6</f>
        <v>405909.3681</v>
      </c>
      <c r="C7" s="100">
        <f>'Тарифи - розподіл та передача'!$B$16*'Вихідні дані'!$C$6</f>
        <v>17336.84012</v>
      </c>
      <c r="D7" s="101">
        <f>'Тарифи - розподіл та передача'!$B$15*'Вихідні дані'!$C$6</f>
        <v>1172.627063</v>
      </c>
      <c r="E7" s="102">
        <f>'Тарифи - розподіл та передача'!$B$17*'Вихідні дані'!$C$6</f>
        <v>9759.865251</v>
      </c>
      <c r="F7" s="103">
        <f>'Тарифи - розподіл та передача'!C5*'Вихідні дані'!$C$6</f>
        <v>31164.81926</v>
      </c>
      <c r="G7" s="99">
        <f>'Вихідні дані'!$C$3*'Вихідні дані'!$C$6</f>
        <v>57788.79356</v>
      </c>
      <c r="H7" s="99">
        <f>'Вихідні дані'!$C$4*'Вихідні дані'!$C$6</f>
        <v>15442.5964</v>
      </c>
      <c r="I7" s="99">
        <f>'Вихідні дані'!$C$5*'Вихідні дані'!$C$6</f>
        <v>47175.68878</v>
      </c>
      <c r="J7" s="99">
        <f t="shared" si="1"/>
        <v>111292.6137</v>
      </c>
      <c r="K7" s="104">
        <f t="shared" si="2"/>
        <v>697043.2123</v>
      </c>
    </row>
    <row r="8" ht="14.25" customHeight="1" outlineLevel="2">
      <c r="A8" s="98" t="s">
        <v>20</v>
      </c>
      <c r="B8" s="99">
        <f>'Тарифи - розподіл та передача'!$B$22/1000*'Вихідні дані'!$C$6</f>
        <v>405909.3681</v>
      </c>
      <c r="C8" s="100">
        <f>'Тарифи - розподіл та передача'!$B$16*'Вихідні дані'!$C$6</f>
        <v>17336.84012</v>
      </c>
      <c r="D8" s="101">
        <f>'Тарифи - розподіл та передача'!$B$15*'Вихідні дані'!$C$6</f>
        <v>1172.627063</v>
      </c>
      <c r="E8" s="102">
        <f>'Тарифи - розподіл та передача'!$B$17*'Вихідні дані'!$C$6</f>
        <v>9759.865251</v>
      </c>
      <c r="F8" s="103">
        <f>'Тарифи - розподіл та передача'!C6*'Вихідні дані'!$C$6</f>
        <v>34520.3367</v>
      </c>
      <c r="G8" s="99">
        <f>'Вихідні дані'!$C$3*'Вихідні дані'!$C$6</f>
        <v>57788.79356</v>
      </c>
      <c r="H8" s="99">
        <f>'Вихідні дані'!$C$4*'Вихідні дані'!$C$6</f>
        <v>15442.5964</v>
      </c>
      <c r="I8" s="99">
        <f>'Вихідні дані'!$C$5*'Вихідні дані'!$C$6</f>
        <v>47175.68878</v>
      </c>
      <c r="J8" s="99">
        <f t="shared" si="1"/>
        <v>111930.162</v>
      </c>
      <c r="K8" s="104">
        <f t="shared" si="2"/>
        <v>701036.278</v>
      </c>
    </row>
    <row r="9" ht="14.25" customHeight="1" outlineLevel="2">
      <c r="A9" s="98" t="s">
        <v>21</v>
      </c>
      <c r="B9" s="99">
        <f>'Тарифи - розподіл та передача'!$B$22/1000*'Вихідні дані'!$C$6</f>
        <v>405909.3681</v>
      </c>
      <c r="C9" s="100">
        <f>'Тарифи - розподіл та передача'!$B$16*'Вихідні дані'!$C$6</f>
        <v>17336.84012</v>
      </c>
      <c r="D9" s="101">
        <f>'Тарифи - розподіл та передача'!$B$15*'Вихідні дані'!$C$6</f>
        <v>1172.627063</v>
      </c>
      <c r="E9" s="102">
        <f>'Тарифи - розподіл та передача'!$B$17*'Вихідні дані'!$C$6</f>
        <v>9759.865251</v>
      </c>
      <c r="F9" s="103">
        <f>'Тарифи - розподіл та передача'!C7*'Вихідні дані'!$C$6</f>
        <v>38606.49101</v>
      </c>
      <c r="G9" s="99">
        <f>'Вихідні дані'!$C$3*'Вихідні дані'!$C$6</f>
        <v>57788.79356</v>
      </c>
      <c r="H9" s="99">
        <f>'Вихідні дані'!$C$4*'Вихідні дані'!$C$6</f>
        <v>15442.5964</v>
      </c>
      <c r="I9" s="99">
        <f>'Вихідні дані'!$C$5*'Вихідні дані'!$C$6</f>
        <v>47175.68878</v>
      </c>
      <c r="J9" s="99">
        <f t="shared" si="1"/>
        <v>112706.5314</v>
      </c>
      <c r="K9" s="104">
        <f t="shared" si="2"/>
        <v>705898.8017</v>
      </c>
    </row>
    <row r="10" ht="14.25" customHeight="1" outlineLevel="2">
      <c r="A10" s="98" t="s">
        <v>22</v>
      </c>
      <c r="B10" s="99">
        <f>'Тарифи - розподіл та передача'!$B$22/1000*'Вихідні дані'!$C$6</f>
        <v>405909.3681</v>
      </c>
      <c r="C10" s="100">
        <f>'Тарифи - розподіл та передача'!$B$16*'Вихідні дані'!$C$6</f>
        <v>17336.84012</v>
      </c>
      <c r="D10" s="101">
        <f>'Тарифи - розподіл та передача'!$B$15*'Вихідні дані'!$C$6</f>
        <v>1172.627063</v>
      </c>
      <c r="E10" s="102">
        <f>'Тарифи - розподіл та передача'!$B$17*'Вихідні дані'!$C$6</f>
        <v>9759.865251</v>
      </c>
      <c r="F10" s="103">
        <f>'Тарифи - розподіл та передача'!C8*'Вихідні дані'!$C$6</f>
        <v>38344.90497</v>
      </c>
      <c r="G10" s="99">
        <f>'Вихідні дані'!$C$3*'Вихідні дані'!$C$6</f>
        <v>57788.79356</v>
      </c>
      <c r="H10" s="99">
        <f>'Вихідні дані'!$C$4*'Вихідні дані'!$C$6</f>
        <v>15442.5964</v>
      </c>
      <c r="I10" s="99">
        <f>'Вихідні дані'!$C$5*'Вихідні дані'!$C$6</f>
        <v>47175.68878</v>
      </c>
      <c r="J10" s="99">
        <f t="shared" si="1"/>
        <v>112656.83</v>
      </c>
      <c r="K10" s="104">
        <f t="shared" si="2"/>
        <v>705587.5143</v>
      </c>
    </row>
    <row r="11" ht="14.25" customHeight="1" outlineLevel="2">
      <c r="A11" s="98" t="s">
        <v>23</v>
      </c>
      <c r="B11" s="99">
        <f>'Тарифи - розподіл та передача'!$B$22/1000*'Вихідні дані'!$C$6</f>
        <v>405909.3681</v>
      </c>
      <c r="C11" s="100">
        <f>'Тарифи - розподіл та передача'!$B$16*'Вихідні дані'!$C$6</f>
        <v>17336.84012</v>
      </c>
      <c r="D11" s="101">
        <f>'Тарифи - розподіл та передача'!$B$15*'Вихідні дані'!$C$6</f>
        <v>1172.627063</v>
      </c>
      <c r="E11" s="102">
        <f>'Тарифи - розподіл та передача'!$B$17*'Вихідні дані'!$C$6</f>
        <v>9759.865251</v>
      </c>
      <c r="F11" s="103">
        <f>'Тарифи - розподіл та передача'!C9*'Вихідні дані'!$C$6</f>
        <v>34412.09421</v>
      </c>
      <c r="G11" s="99">
        <f>'Вихідні дані'!$C$3*'Вихідні дані'!$C$6</f>
        <v>57788.79356</v>
      </c>
      <c r="H11" s="99">
        <f>'Вихідні дані'!$C$4*'Вихідні дані'!$C$6</f>
        <v>15442.5964</v>
      </c>
      <c r="I11" s="99">
        <f>'Вихідні дані'!$C$5*'Вихідні дані'!$C$6</f>
        <v>47175.68878</v>
      </c>
      <c r="J11" s="99">
        <f t="shared" si="1"/>
        <v>111909.596</v>
      </c>
      <c r="K11" s="104">
        <f t="shared" si="2"/>
        <v>700907.4695</v>
      </c>
    </row>
    <row r="12" ht="14.25" customHeight="1" outlineLevel="2">
      <c r="A12" s="98" t="s">
        <v>24</v>
      </c>
      <c r="B12" s="99">
        <f>'Тарифи - розподіл та передача'!$B$22/1000*'Вихідні дані'!$C$6</f>
        <v>405909.3681</v>
      </c>
      <c r="C12" s="100">
        <f>'Тарифи - розподіл та передача'!$B$16*'Вихідні дані'!$C$6</f>
        <v>17336.84012</v>
      </c>
      <c r="D12" s="101">
        <f>'Тарифи - розподіл та передача'!$B$15*'Вихідні дані'!$C$6</f>
        <v>1172.627063</v>
      </c>
      <c r="E12" s="102">
        <f>'Тарифи - розподіл та передача'!$B$17*'Вихідні дані'!$C$6</f>
        <v>9759.865251</v>
      </c>
      <c r="F12" s="103">
        <f>'Тарифи - розподіл та передача'!C10*'Вихідні дані'!$C$6</f>
        <v>40807.42181</v>
      </c>
      <c r="G12" s="99">
        <f>'Вихідні дані'!$C$3*'Вихідні дані'!$C$6</f>
        <v>57788.79356</v>
      </c>
      <c r="H12" s="99">
        <f>'Вихідні дані'!$C$4*'Вихідні дані'!$C$6</f>
        <v>15442.5964</v>
      </c>
      <c r="I12" s="99">
        <f>'Вихідні дані'!$C$5*'Вихідні дані'!$C$6</f>
        <v>47175.68878</v>
      </c>
      <c r="J12" s="99">
        <f t="shared" si="1"/>
        <v>113124.7082</v>
      </c>
      <c r="K12" s="104">
        <f t="shared" si="2"/>
        <v>708517.9093</v>
      </c>
    </row>
    <row r="13" ht="14.25" customHeight="1" outlineLevel="2">
      <c r="A13" s="105" t="s">
        <v>25</v>
      </c>
      <c r="B13" s="106">
        <f>'Тарифи - розподіл та передача'!$B$22/1000*'Вихідні дані'!$C$6</f>
        <v>405909.3681</v>
      </c>
      <c r="C13" s="107">
        <f>'Тарифи - розподіл та передача'!$B$16*'Вихідні дані'!$C$6</f>
        <v>17336.84012</v>
      </c>
      <c r="D13" s="108">
        <f>'Тарифи - розподіл та передача'!$B$15*'Вихідні дані'!$C$6</f>
        <v>1172.627063</v>
      </c>
      <c r="E13" s="109">
        <f>'Тарифи - розподіл та передача'!$B$17*'Вихідні дані'!$C$6</f>
        <v>9759.865251</v>
      </c>
      <c r="F13" s="110">
        <f>'Тарифи - розподіл та передача'!C11*'Вихідні дані'!$C$6</f>
        <v>42503.22094</v>
      </c>
      <c r="G13" s="106">
        <f>'Вихідні дані'!$C$3*'Вихідні дані'!$C$6</f>
        <v>57788.79356</v>
      </c>
      <c r="H13" s="106">
        <f>'Вихідні дані'!$C$4*'Вихідні дані'!$C$6</f>
        <v>15442.5964</v>
      </c>
      <c r="I13" s="106">
        <f>'Вихідні дані'!$C$5*'Вихідні дані'!$C$6</f>
        <v>47175.68878</v>
      </c>
      <c r="J13" s="106">
        <f t="shared" si="1"/>
        <v>113446.91</v>
      </c>
      <c r="K13" s="111">
        <f t="shared" si="2"/>
        <v>710535.9103</v>
      </c>
    </row>
    <row r="14" ht="19.5" customHeight="1" outlineLevel="1" collapsed="1">
      <c r="A14" s="76" t="s">
        <v>62</v>
      </c>
      <c r="B14" s="14"/>
      <c r="C14" s="14"/>
      <c r="D14" s="14"/>
      <c r="E14" s="14"/>
      <c r="F14" s="14"/>
      <c r="G14" s="14"/>
      <c r="H14" s="14"/>
      <c r="I14" s="14"/>
      <c r="J14" s="14"/>
      <c r="K14" s="15"/>
    </row>
    <row r="15" ht="14.25" customHeight="1" outlineLevel="2">
      <c r="A15" s="112" t="s">
        <v>49</v>
      </c>
      <c r="B15" s="78" t="s">
        <v>50</v>
      </c>
      <c r="C15" s="79" t="s">
        <v>51</v>
      </c>
      <c r="D15" s="80"/>
      <c r="E15" s="80"/>
      <c r="F15" s="81"/>
      <c r="G15" s="78" t="s">
        <v>52</v>
      </c>
      <c r="H15" s="78" t="s">
        <v>53</v>
      </c>
      <c r="I15" s="78" t="s">
        <v>54</v>
      </c>
      <c r="J15" s="82" t="s">
        <v>63</v>
      </c>
      <c r="K15" s="83" t="s">
        <v>56</v>
      </c>
    </row>
    <row r="16" ht="14.25" customHeight="1" outlineLevel="2">
      <c r="A16" s="85"/>
      <c r="B16" s="85"/>
      <c r="C16" s="78" t="s">
        <v>57</v>
      </c>
      <c r="D16" s="80"/>
      <c r="E16" s="81"/>
      <c r="F16" s="86" t="s">
        <v>58</v>
      </c>
      <c r="G16" s="85"/>
      <c r="H16" s="85"/>
      <c r="I16" s="85"/>
      <c r="J16" s="85"/>
      <c r="K16" s="84"/>
    </row>
    <row r="17" ht="14.25" customHeight="1" outlineLevel="2">
      <c r="A17" s="87"/>
      <c r="B17" s="87"/>
      <c r="C17" s="88" t="s">
        <v>59</v>
      </c>
      <c r="D17" s="89" t="s">
        <v>60</v>
      </c>
      <c r="E17" s="90" t="s">
        <v>61</v>
      </c>
      <c r="F17" s="72"/>
      <c r="G17" s="87"/>
      <c r="H17" s="87"/>
      <c r="I17" s="87"/>
      <c r="J17" s="87"/>
      <c r="K17" s="72"/>
    </row>
    <row r="18" ht="14.25" customHeight="1" outlineLevel="2">
      <c r="A18" s="113" t="s">
        <v>18</v>
      </c>
      <c r="B18" s="92">
        <f>'Тарифи - розподіл та передача'!$B$21/1000*'Вихідні дані'!$C$6</f>
        <v>354232.5954</v>
      </c>
      <c r="C18" s="93">
        <f>'Тарифи - розподіл та передача'!$B$16*'Вихідні дані'!$C$6</f>
        <v>17336.84012</v>
      </c>
      <c r="D18" s="94">
        <f>'Тарифи - розподіл та передача'!$B$15*'Вихідні дані'!$C$6</f>
        <v>1172.627063</v>
      </c>
      <c r="E18" s="95">
        <f>'Тарифи - розподіл та передача'!$B$17*'Вихідні дані'!$C$6</f>
        <v>9759.865251</v>
      </c>
      <c r="F18" s="96">
        <f>'Тарифи - розподіл та передача'!C4*'Вихідні дані'!$C$6</f>
        <v>46381.91046</v>
      </c>
      <c r="G18" s="92">
        <f>'Вихідні дані'!$C$3*'Вихідні дані'!$C$6</f>
        <v>57788.79356</v>
      </c>
      <c r="H18" s="92">
        <f>'Вихідні дані'!$C$4*'Вихідні дані'!$C$6</f>
        <v>15442.5964</v>
      </c>
      <c r="I18" s="92">
        <f>'Вихідні дані'!$C$5*'Вихідні дані'!$C$6</f>
        <v>47175.68878</v>
      </c>
      <c r="J18" s="92">
        <f t="shared" ref="J18:J25" si="3">SUM(B18:I18)*19%/100%</f>
        <v>104365.2742</v>
      </c>
      <c r="K18" s="97">
        <f t="shared" ref="K18:K25" si="4">SUM(B18:J18)</f>
        <v>653656.1913</v>
      </c>
    </row>
    <row r="19" ht="14.25" customHeight="1" outlineLevel="2">
      <c r="A19" s="114" t="s">
        <v>19</v>
      </c>
      <c r="B19" s="99">
        <f>'Тарифи - розподіл та передача'!$B$21/1000*'Вихідні дані'!$C$6</f>
        <v>354232.5954</v>
      </c>
      <c r="C19" s="100">
        <f>'Тарифи - розподіл та передача'!$B$16*'Вихідні дані'!$C$6</f>
        <v>17336.84012</v>
      </c>
      <c r="D19" s="101">
        <f>'Тарифи - розподіл та передача'!$B$15*'Вихідні дані'!$C$6</f>
        <v>1172.627063</v>
      </c>
      <c r="E19" s="102">
        <f>'Тарифи - розподіл та передача'!$B$17*'Вихідні дані'!$C$6</f>
        <v>9759.865251</v>
      </c>
      <c r="F19" s="103">
        <f>'Тарифи - розподіл та передача'!C5*'Вихідні дані'!$C$6</f>
        <v>31164.81926</v>
      </c>
      <c r="G19" s="99">
        <f>'Вихідні дані'!$C$3*'Вихідні дані'!$C$6</f>
        <v>57788.79356</v>
      </c>
      <c r="H19" s="99">
        <f>'Вихідні дані'!$C$4*'Вихідні дані'!$C$6</f>
        <v>15442.5964</v>
      </c>
      <c r="I19" s="99">
        <f>'Вихідні дані'!$C$5*'Вихідні дані'!$C$6</f>
        <v>47175.68878</v>
      </c>
      <c r="J19" s="99">
        <f t="shared" si="3"/>
        <v>101474.0269</v>
      </c>
      <c r="K19" s="104">
        <f t="shared" si="4"/>
        <v>635547.8528</v>
      </c>
    </row>
    <row r="20" ht="14.25" customHeight="1" outlineLevel="2">
      <c r="A20" s="114" t="s">
        <v>20</v>
      </c>
      <c r="B20" s="99">
        <f>'Тарифи - розподіл та передача'!$B$21/1000*'Вихідні дані'!$C$6</f>
        <v>354232.5954</v>
      </c>
      <c r="C20" s="100">
        <f>'Тарифи - розподіл та передача'!$B$16*'Вихідні дані'!$C$6</f>
        <v>17336.84012</v>
      </c>
      <c r="D20" s="101">
        <f>'Тарифи - розподіл та передача'!$B$15*'Вихідні дані'!$C$6</f>
        <v>1172.627063</v>
      </c>
      <c r="E20" s="102">
        <f>'Тарифи - розподіл та передача'!$B$17*'Вихідні дані'!$C$6</f>
        <v>9759.865251</v>
      </c>
      <c r="F20" s="103">
        <f>'Тарифи - розподіл та передача'!C6*'Вихідні дані'!$C$6</f>
        <v>34520.3367</v>
      </c>
      <c r="G20" s="99">
        <f>'Вихідні дані'!$C$3*'Вихідні дані'!$C$6</f>
        <v>57788.79356</v>
      </c>
      <c r="H20" s="99">
        <f>'Вихідні дані'!$C$4*'Вихідні дані'!$C$6</f>
        <v>15442.5964</v>
      </c>
      <c r="I20" s="99">
        <f>'Вихідні дані'!$C$5*'Вихідні дані'!$C$6</f>
        <v>47175.68878</v>
      </c>
      <c r="J20" s="99">
        <f t="shared" si="3"/>
        <v>102111.5752</v>
      </c>
      <c r="K20" s="104">
        <f t="shared" si="4"/>
        <v>639540.9186</v>
      </c>
    </row>
    <row r="21" ht="14.25" customHeight="1" outlineLevel="2">
      <c r="A21" s="114" t="s">
        <v>21</v>
      </c>
      <c r="B21" s="99">
        <f>'Тарифи - розподіл та передача'!$B$21/1000*'Вихідні дані'!$C$6</f>
        <v>354232.5954</v>
      </c>
      <c r="C21" s="100">
        <f>'Тарифи - розподіл та передача'!$B$16*'Вихідні дані'!$C$6</f>
        <v>17336.84012</v>
      </c>
      <c r="D21" s="101">
        <f>'Тарифи - розподіл та передача'!$B$15*'Вихідні дані'!$C$6</f>
        <v>1172.627063</v>
      </c>
      <c r="E21" s="102">
        <f>'Тарифи - розподіл та передача'!$B$17*'Вихідні дані'!$C$6</f>
        <v>9759.865251</v>
      </c>
      <c r="F21" s="103">
        <f>'Тарифи - розподіл та передача'!C7*'Вихідні дані'!$C$6</f>
        <v>38606.49101</v>
      </c>
      <c r="G21" s="99">
        <f>'Вихідні дані'!$C$3*'Вихідні дані'!$C$6</f>
        <v>57788.79356</v>
      </c>
      <c r="H21" s="99">
        <f>'Вихідні дані'!$C$4*'Вихідні дані'!$C$6</f>
        <v>15442.5964</v>
      </c>
      <c r="I21" s="99">
        <f>'Вихідні дані'!$C$5*'Вихідні дані'!$C$6</f>
        <v>47175.68878</v>
      </c>
      <c r="J21" s="99">
        <f t="shared" si="3"/>
        <v>102887.9446</v>
      </c>
      <c r="K21" s="104">
        <f t="shared" si="4"/>
        <v>644403.4422</v>
      </c>
    </row>
    <row r="22" ht="14.25" customHeight="1" outlineLevel="2">
      <c r="A22" s="114" t="s">
        <v>22</v>
      </c>
      <c r="B22" s="99">
        <f>'Тарифи - розподіл та передача'!$B$21/1000*'Вихідні дані'!$C$6</f>
        <v>354232.5954</v>
      </c>
      <c r="C22" s="100">
        <f>'Тарифи - розподіл та передача'!$B$16*'Вихідні дані'!$C$6</f>
        <v>17336.84012</v>
      </c>
      <c r="D22" s="101">
        <f>'Тарифи - розподіл та передача'!$B$15*'Вихідні дані'!$C$6</f>
        <v>1172.627063</v>
      </c>
      <c r="E22" s="102">
        <f>'Тарифи - розподіл та передача'!$B$17*'Вихідні дані'!$C$6</f>
        <v>9759.865251</v>
      </c>
      <c r="F22" s="103">
        <f>'Тарифи - розподіл та передача'!C8*'Вихідні дані'!$C$6</f>
        <v>38344.90497</v>
      </c>
      <c r="G22" s="99">
        <f>'Вихідні дані'!$C$3*'Вихідні дані'!$C$6</f>
        <v>57788.79356</v>
      </c>
      <c r="H22" s="99">
        <f>'Вихідні дані'!$C$4*'Вихідні дані'!$C$6</f>
        <v>15442.5964</v>
      </c>
      <c r="I22" s="99">
        <f>'Вихідні дані'!$C$5*'Вихідні дані'!$C$6</f>
        <v>47175.68878</v>
      </c>
      <c r="J22" s="99">
        <f t="shared" si="3"/>
        <v>102838.2432</v>
      </c>
      <c r="K22" s="104">
        <f t="shared" si="4"/>
        <v>644092.1548</v>
      </c>
    </row>
    <row r="23" ht="14.25" customHeight="1" outlineLevel="2">
      <c r="A23" s="114" t="s">
        <v>23</v>
      </c>
      <c r="B23" s="99">
        <f>'Тарифи - розподіл та передача'!$B$21/1000*'Вихідні дані'!$C$6</f>
        <v>354232.5954</v>
      </c>
      <c r="C23" s="100">
        <f>'Тарифи - розподіл та передача'!$B$16*'Вихідні дані'!$C$6</f>
        <v>17336.84012</v>
      </c>
      <c r="D23" s="101">
        <f>'Тарифи - розподіл та передача'!$B$15*'Вихідні дані'!$C$6</f>
        <v>1172.627063</v>
      </c>
      <c r="E23" s="102">
        <f>'Тарифи - розподіл та передача'!$B$17*'Вихідні дані'!$C$6</f>
        <v>9759.865251</v>
      </c>
      <c r="F23" s="103">
        <f>'Тарифи - розподіл та передача'!C9*'Вихідні дані'!$C$6</f>
        <v>34412.09421</v>
      </c>
      <c r="G23" s="99">
        <f>'Вихідні дані'!$C$3*'Вихідні дані'!$C$6</f>
        <v>57788.79356</v>
      </c>
      <c r="H23" s="99">
        <f>'Вихідні дані'!$C$4*'Вихідні дані'!$C$6</f>
        <v>15442.5964</v>
      </c>
      <c r="I23" s="99">
        <f>'Вихідні дані'!$C$5*'Вихідні дані'!$C$6</f>
        <v>47175.68878</v>
      </c>
      <c r="J23" s="99">
        <f t="shared" si="3"/>
        <v>102091.0092</v>
      </c>
      <c r="K23" s="104">
        <f t="shared" si="4"/>
        <v>639412.11</v>
      </c>
    </row>
    <row r="24" ht="14.25" customHeight="1" outlineLevel="2">
      <c r="A24" s="114" t="s">
        <v>24</v>
      </c>
      <c r="B24" s="99">
        <f>'Тарифи - розподіл та передача'!$B$21/1000*'Вихідні дані'!$C$6</f>
        <v>354232.5954</v>
      </c>
      <c r="C24" s="100">
        <f>'Тарифи - розподіл та передача'!$B$16*'Вихідні дані'!$C$6</f>
        <v>17336.84012</v>
      </c>
      <c r="D24" s="101">
        <f>'Тарифи - розподіл та передача'!$B$15*'Вихідні дані'!$C$6</f>
        <v>1172.627063</v>
      </c>
      <c r="E24" s="102">
        <f>'Тарифи - розподіл та передача'!$B$17*'Вихідні дані'!$C$6</f>
        <v>9759.865251</v>
      </c>
      <c r="F24" s="103">
        <f>'Тарифи - розподіл та передача'!C10*'Вихідні дані'!$C$6</f>
        <v>40807.42181</v>
      </c>
      <c r="G24" s="99">
        <f>'Вихідні дані'!$C$3*'Вихідні дані'!$C$6</f>
        <v>57788.79356</v>
      </c>
      <c r="H24" s="99">
        <f>'Вихідні дані'!$C$4*'Вихідні дані'!$C$6</f>
        <v>15442.5964</v>
      </c>
      <c r="I24" s="99">
        <f>'Вихідні дані'!$C$5*'Вихідні дані'!$C$6</f>
        <v>47175.68878</v>
      </c>
      <c r="J24" s="99">
        <f t="shared" si="3"/>
        <v>103306.1214</v>
      </c>
      <c r="K24" s="104">
        <f t="shared" si="4"/>
        <v>647022.5498</v>
      </c>
    </row>
    <row r="25" ht="14.25" customHeight="1" outlineLevel="2">
      <c r="A25" s="115" t="s">
        <v>25</v>
      </c>
      <c r="B25" s="106">
        <f>'Тарифи - розподіл та передача'!$B$21/1000*'Вихідні дані'!$C$6</f>
        <v>354232.5954</v>
      </c>
      <c r="C25" s="107">
        <f>'Тарифи - розподіл та передача'!$B$16*'Вихідні дані'!$C$6</f>
        <v>17336.84012</v>
      </c>
      <c r="D25" s="108">
        <f>'Тарифи - розподіл та передача'!$B$15*'Вихідні дані'!$C$6</f>
        <v>1172.627063</v>
      </c>
      <c r="E25" s="109">
        <f>'Тарифи - розподіл та передача'!$B$17*'Вихідні дані'!$C$6</f>
        <v>9759.865251</v>
      </c>
      <c r="F25" s="110">
        <f>'Тарифи - розподіл та передача'!C11*'Вихідні дані'!$C$6</f>
        <v>42503.22094</v>
      </c>
      <c r="G25" s="106">
        <f>'Вихідні дані'!$C$3*'Вихідні дані'!$C$6</f>
        <v>57788.79356</v>
      </c>
      <c r="H25" s="106">
        <f>'Вихідні дані'!$C$4*'Вихідні дані'!$C$6</f>
        <v>15442.5964</v>
      </c>
      <c r="I25" s="106">
        <f>'Вихідні дані'!$C$5*'Вихідні дані'!$C$6</f>
        <v>47175.68878</v>
      </c>
      <c r="J25" s="106">
        <f t="shared" si="3"/>
        <v>103628.3232</v>
      </c>
      <c r="K25" s="111">
        <f t="shared" si="4"/>
        <v>649040.5508</v>
      </c>
    </row>
    <row r="26" ht="18.0" customHeight="1" outlineLevel="1" collapsed="1">
      <c r="A26" s="116" t="s">
        <v>64</v>
      </c>
      <c r="B26" s="80"/>
      <c r="C26" s="80"/>
      <c r="D26" s="80"/>
      <c r="E26" s="80"/>
      <c r="F26" s="80"/>
      <c r="G26" s="80"/>
      <c r="H26" s="80"/>
      <c r="I26" s="80"/>
      <c r="J26" s="80"/>
      <c r="K26" s="81"/>
    </row>
    <row r="27" ht="14.25" customHeight="1" outlineLevel="2">
      <c r="A27" s="112" t="s">
        <v>49</v>
      </c>
      <c r="B27" s="78" t="s">
        <v>50</v>
      </c>
      <c r="C27" s="117" t="s">
        <v>51</v>
      </c>
      <c r="D27" s="14"/>
      <c r="E27" s="14"/>
      <c r="F27" s="15"/>
      <c r="G27" s="78" t="s">
        <v>52</v>
      </c>
      <c r="H27" s="78" t="s">
        <v>53</v>
      </c>
      <c r="I27" s="78" t="s">
        <v>54</v>
      </c>
      <c r="J27" s="82" t="s">
        <v>65</v>
      </c>
      <c r="K27" s="83" t="s">
        <v>56</v>
      </c>
    </row>
    <row r="28" ht="14.25" customHeight="1" outlineLevel="2">
      <c r="A28" s="85"/>
      <c r="B28" s="85"/>
      <c r="C28" s="118" t="s">
        <v>57</v>
      </c>
      <c r="D28" s="119"/>
      <c r="E28" s="120"/>
      <c r="F28" s="121" t="s">
        <v>58</v>
      </c>
      <c r="G28" s="85"/>
      <c r="H28" s="85"/>
      <c r="I28" s="85"/>
      <c r="J28" s="85"/>
      <c r="K28" s="84"/>
    </row>
    <row r="29" ht="14.25" customHeight="1" outlineLevel="2">
      <c r="A29" s="87"/>
      <c r="B29" s="87"/>
      <c r="C29" s="122" t="s">
        <v>59</v>
      </c>
      <c r="D29" s="123" t="s">
        <v>60</v>
      </c>
      <c r="E29" s="124" t="s">
        <v>61</v>
      </c>
      <c r="F29" s="53"/>
      <c r="G29" s="87"/>
      <c r="H29" s="87"/>
      <c r="I29" s="87"/>
      <c r="J29" s="87"/>
      <c r="K29" s="72"/>
    </row>
    <row r="30" ht="14.25" customHeight="1" outlineLevel="2">
      <c r="A30" s="113" t="s">
        <v>18</v>
      </c>
      <c r="B30" s="92">
        <f>'Тарифи - розподіл та передача'!$B$29/1000*'Вихідні дані'!$C$7+'Тарифи - розподіл та передача'!$C$29/1000*'Вихідні дані'!$C$8</f>
        <v>347333.4201</v>
      </c>
      <c r="C30" s="93">
        <f>'Тарифи - розподіл та передача'!$B$16*'Вихідні дані'!$C$6</f>
        <v>17336.84012</v>
      </c>
      <c r="D30" s="94">
        <f>'Тарифи - розподіл та передача'!$B$15*'Вихідні дані'!$C$6</f>
        <v>1172.627063</v>
      </c>
      <c r="E30" s="125">
        <f>'Тарифи - розподіл та передача'!$B$17*'Вихідні дані'!$C$6</f>
        <v>9759.865251</v>
      </c>
      <c r="F30" s="126">
        <f>'Тарифи - розподіл та передача'!C4*'Вихідні дані'!$C$6</f>
        <v>46381.91046</v>
      </c>
      <c r="G30" s="92">
        <f>'Вихідні дані'!$C$3*'Вихідні дані'!$C$6</f>
        <v>57788.79356</v>
      </c>
      <c r="H30" s="92">
        <f>'Вихідні дані'!$C$4*'Вихідні дані'!$C$6</f>
        <v>15442.5964</v>
      </c>
      <c r="I30" s="92">
        <f>'Вихідні дані'!$C$5*'Вихідні дані'!$C$6</f>
        <v>47175.68878</v>
      </c>
      <c r="J30" s="92">
        <f t="shared" ref="J30:J37" si="5">SUM(B30:I30)*19%/100%</f>
        <v>103054.4309</v>
      </c>
      <c r="K30" s="97">
        <f t="shared" ref="K30:K37" si="6">SUM(B30:J30)</f>
        <v>645446.1727</v>
      </c>
    </row>
    <row r="31" ht="14.25" customHeight="1" outlineLevel="2">
      <c r="A31" s="114" t="s">
        <v>19</v>
      </c>
      <c r="B31" s="99">
        <f>'Тарифи - розподіл та передача'!$B$29/1000*'Вихідні дані'!$C$7+'Тарифи - розподіл та передача'!$C$29/1000*'Вихідні дані'!$C$8</f>
        <v>347333.4201</v>
      </c>
      <c r="C31" s="100">
        <f>'Тарифи - розподіл та передача'!$B$16*'Вихідні дані'!$C$6</f>
        <v>17336.84012</v>
      </c>
      <c r="D31" s="101">
        <f>'Тарифи - розподіл та передача'!$B$15*'Вихідні дані'!$C$6</f>
        <v>1172.627063</v>
      </c>
      <c r="E31" s="127">
        <f>'Тарифи - розподіл та передача'!$B$17*'Вихідні дані'!$C$6</f>
        <v>9759.865251</v>
      </c>
      <c r="F31" s="128">
        <f>'Тарифи - розподіл та передача'!C5*'Вихідні дані'!$C$6</f>
        <v>31164.81926</v>
      </c>
      <c r="G31" s="99">
        <f>'Вихідні дані'!$C$3*'Вихідні дані'!$C$6</f>
        <v>57788.79356</v>
      </c>
      <c r="H31" s="99">
        <f>'Вихідні дані'!$C$4*'Вихідні дані'!$C$6</f>
        <v>15442.5964</v>
      </c>
      <c r="I31" s="99">
        <f>'Вихідні дані'!$C$5*'Вихідні дані'!$C$6</f>
        <v>47175.68878</v>
      </c>
      <c r="J31" s="99">
        <f t="shared" si="5"/>
        <v>100163.1836</v>
      </c>
      <c r="K31" s="104">
        <f t="shared" si="6"/>
        <v>627337.8342</v>
      </c>
    </row>
    <row r="32" ht="14.25" customHeight="1" outlineLevel="2">
      <c r="A32" s="114" t="s">
        <v>20</v>
      </c>
      <c r="B32" s="99">
        <f>'Тарифи - розподіл та передача'!$B$29/1000*'Вихідні дані'!$C$7+'Тарифи - розподіл та передача'!$C$29/1000*'Вихідні дані'!$C$8</f>
        <v>347333.4201</v>
      </c>
      <c r="C32" s="100">
        <f>'Тарифи - розподіл та передача'!$B$16*'Вихідні дані'!$C$6</f>
        <v>17336.84012</v>
      </c>
      <c r="D32" s="101">
        <f>'Тарифи - розподіл та передача'!$B$15*'Вихідні дані'!$C$6</f>
        <v>1172.627063</v>
      </c>
      <c r="E32" s="127">
        <f>'Тарифи - розподіл та передача'!$B$17*'Вихідні дані'!$C$6</f>
        <v>9759.865251</v>
      </c>
      <c r="F32" s="128">
        <f>'Тарифи - розподіл та передача'!C6*'Вихідні дані'!$C$6</f>
        <v>34520.3367</v>
      </c>
      <c r="G32" s="99">
        <f>'Вихідні дані'!$C$3*'Вихідні дані'!$C$6</f>
        <v>57788.79356</v>
      </c>
      <c r="H32" s="99">
        <f>'Вихідні дані'!$C$4*'Вихідні дані'!$C$6</f>
        <v>15442.5964</v>
      </c>
      <c r="I32" s="99">
        <f>'Вихідні дані'!$C$5*'Вихідні дані'!$C$6</f>
        <v>47175.68878</v>
      </c>
      <c r="J32" s="99">
        <f t="shared" si="5"/>
        <v>100800.7319</v>
      </c>
      <c r="K32" s="104">
        <f t="shared" si="6"/>
        <v>631330.8999</v>
      </c>
    </row>
    <row r="33" ht="14.25" customHeight="1" outlineLevel="2">
      <c r="A33" s="114" t="s">
        <v>21</v>
      </c>
      <c r="B33" s="99">
        <f>'Тарифи - розподіл та передача'!$B$29/1000*'Вихідні дані'!$C$7+'Тарифи - розподіл та передача'!$C$29/1000*'Вихідні дані'!$C$8</f>
        <v>347333.4201</v>
      </c>
      <c r="C33" s="100">
        <f>'Тарифи - розподіл та передача'!$B$16*'Вихідні дані'!$C$6</f>
        <v>17336.84012</v>
      </c>
      <c r="D33" s="101">
        <f>'Тарифи - розподіл та передача'!$B$15*'Вихідні дані'!$C$6</f>
        <v>1172.627063</v>
      </c>
      <c r="E33" s="127">
        <f>'Тарифи - розподіл та передача'!$B$17*'Вихідні дані'!$C$6</f>
        <v>9759.865251</v>
      </c>
      <c r="F33" s="128">
        <f>'Тарифи - розподіл та передача'!C7*'Вихідні дані'!$C$6</f>
        <v>38606.49101</v>
      </c>
      <c r="G33" s="99">
        <f>'Вихідні дані'!$C$3*'Вихідні дані'!$C$6</f>
        <v>57788.79356</v>
      </c>
      <c r="H33" s="99">
        <f>'Вихідні дані'!$C$4*'Вихідні дані'!$C$6</f>
        <v>15442.5964</v>
      </c>
      <c r="I33" s="99">
        <f>'Вихідні дані'!$C$5*'Вихідні дані'!$C$6</f>
        <v>47175.68878</v>
      </c>
      <c r="J33" s="99">
        <f t="shared" si="5"/>
        <v>101577.1012</v>
      </c>
      <c r="K33" s="104">
        <f t="shared" si="6"/>
        <v>636193.4235</v>
      </c>
    </row>
    <row r="34" ht="14.25" customHeight="1" outlineLevel="2">
      <c r="A34" s="114" t="s">
        <v>22</v>
      </c>
      <c r="B34" s="99">
        <f>'Тарифи - розподіл та передача'!$B$29/1000*'Вихідні дані'!$C$7+'Тарифи - розподіл та передача'!$C$29/1000*'Вихідні дані'!$C$8</f>
        <v>347333.4201</v>
      </c>
      <c r="C34" s="100">
        <f>'Тарифи - розподіл та передача'!$B$16*'Вихідні дані'!$C$6</f>
        <v>17336.84012</v>
      </c>
      <c r="D34" s="101">
        <f>'Тарифи - розподіл та передача'!$B$15*'Вихідні дані'!$C$6</f>
        <v>1172.627063</v>
      </c>
      <c r="E34" s="127">
        <f>'Тарифи - розподіл та передача'!$B$17*'Вихідні дані'!$C$6</f>
        <v>9759.865251</v>
      </c>
      <c r="F34" s="128">
        <f>'Тарифи - розподіл та передача'!C8*'Вихідні дані'!$C$6</f>
        <v>38344.90497</v>
      </c>
      <c r="G34" s="99">
        <f>'Вихідні дані'!$C$3*'Вихідні дані'!$C$6</f>
        <v>57788.79356</v>
      </c>
      <c r="H34" s="99">
        <f>'Вихідні дані'!$C$4*'Вихідні дані'!$C$6</f>
        <v>15442.5964</v>
      </c>
      <c r="I34" s="99">
        <f>'Вихідні дані'!$C$5*'Вихідні дані'!$C$6</f>
        <v>47175.68878</v>
      </c>
      <c r="J34" s="99">
        <f t="shared" si="5"/>
        <v>101527.3999</v>
      </c>
      <c r="K34" s="104">
        <f t="shared" si="6"/>
        <v>635882.1362</v>
      </c>
    </row>
    <row r="35" ht="14.25" customHeight="1" outlineLevel="2">
      <c r="A35" s="114" t="s">
        <v>23</v>
      </c>
      <c r="B35" s="99">
        <f>'Тарифи - розподіл та передача'!$B$29/1000*'Вихідні дані'!$C$7+'Тарифи - розподіл та передача'!$C$29/1000*'Вихідні дані'!$C$8</f>
        <v>347333.4201</v>
      </c>
      <c r="C35" s="100">
        <f>'Тарифи - розподіл та передача'!$B$16*'Вихідні дані'!$C$6</f>
        <v>17336.84012</v>
      </c>
      <c r="D35" s="101">
        <f>'Тарифи - розподіл та передача'!$B$15*'Вихідні дані'!$C$6</f>
        <v>1172.627063</v>
      </c>
      <c r="E35" s="127">
        <f>'Тарифи - розподіл та передача'!$B$17*'Вихідні дані'!$C$6</f>
        <v>9759.865251</v>
      </c>
      <c r="F35" s="128">
        <f>'Тарифи - розподіл та передача'!C9*'Вихідні дані'!$C$6</f>
        <v>34412.09421</v>
      </c>
      <c r="G35" s="99">
        <f>'Вихідні дані'!$C$3*'Вихідні дані'!$C$6</f>
        <v>57788.79356</v>
      </c>
      <c r="H35" s="99">
        <f>'Вихідні дані'!$C$4*'Вихідні дані'!$C$6</f>
        <v>15442.5964</v>
      </c>
      <c r="I35" s="99">
        <f>'Вихідні дані'!$C$5*'Вихідні дані'!$C$6</f>
        <v>47175.68878</v>
      </c>
      <c r="J35" s="99">
        <f t="shared" si="5"/>
        <v>100780.1658</v>
      </c>
      <c r="K35" s="104">
        <f t="shared" si="6"/>
        <v>631202.0913</v>
      </c>
    </row>
    <row r="36" ht="14.25" customHeight="1" outlineLevel="2">
      <c r="A36" s="114" t="s">
        <v>24</v>
      </c>
      <c r="B36" s="99">
        <f>'Тарифи - розподіл та передача'!$B$29/1000*'Вихідні дані'!$C$7+'Тарифи - розподіл та передача'!$C$29/1000*'Вихідні дані'!$C$8</f>
        <v>347333.4201</v>
      </c>
      <c r="C36" s="100">
        <f>'Тарифи - розподіл та передача'!$B$16*'Вихідні дані'!$C$6</f>
        <v>17336.84012</v>
      </c>
      <c r="D36" s="101">
        <f>'Тарифи - розподіл та передача'!$B$15*'Вихідні дані'!$C$6</f>
        <v>1172.627063</v>
      </c>
      <c r="E36" s="127">
        <f>'Тарифи - розподіл та передача'!$B$17*'Вихідні дані'!$C$6</f>
        <v>9759.865251</v>
      </c>
      <c r="F36" s="128">
        <f>'Тарифи - розподіл та передача'!C10*'Вихідні дані'!$C$6</f>
        <v>40807.42181</v>
      </c>
      <c r="G36" s="99">
        <f>'Вихідні дані'!$C$3*'Вихідні дані'!$C$6</f>
        <v>57788.79356</v>
      </c>
      <c r="H36" s="99">
        <f>'Вихідні дані'!$C$4*'Вихідні дані'!$C$6</f>
        <v>15442.5964</v>
      </c>
      <c r="I36" s="99">
        <f>'Вихідні дані'!$C$5*'Вихідні дані'!$C$6</f>
        <v>47175.68878</v>
      </c>
      <c r="J36" s="99">
        <f t="shared" si="5"/>
        <v>101995.2781</v>
      </c>
      <c r="K36" s="104">
        <f t="shared" si="6"/>
        <v>638812.5312</v>
      </c>
    </row>
    <row r="37" ht="14.25" customHeight="1" outlineLevel="2">
      <c r="A37" s="115" t="s">
        <v>25</v>
      </c>
      <c r="B37" s="106">
        <f>'Тарифи - розподіл та передача'!$B$29/1000*'Вихідні дані'!$C$7+'Тарифи - розподіл та передача'!$C$29/1000*'Вихідні дані'!$C$8</f>
        <v>347333.4201</v>
      </c>
      <c r="C37" s="107">
        <f>'Тарифи - розподіл та передача'!$B$16*'Вихідні дані'!$C$6</f>
        <v>17336.84012</v>
      </c>
      <c r="D37" s="108">
        <f>'Тарифи - розподіл та передача'!$B$15*'Вихідні дані'!$C$6</f>
        <v>1172.627063</v>
      </c>
      <c r="E37" s="129">
        <f>'Тарифи - розподіл та передача'!$B$17*'Вихідні дані'!$C$6</f>
        <v>9759.865251</v>
      </c>
      <c r="F37" s="130">
        <f>'Тарифи - розподіл та передача'!C11*'Вихідні дані'!$C$6</f>
        <v>42503.22094</v>
      </c>
      <c r="G37" s="106">
        <f>'Вихідні дані'!$C$3*'Вихідні дані'!$C$6</f>
        <v>57788.79356</v>
      </c>
      <c r="H37" s="106">
        <f>'Вихідні дані'!$C$4*'Вихідні дані'!$C$6</f>
        <v>15442.5964</v>
      </c>
      <c r="I37" s="106">
        <f>'Вихідні дані'!$C$5*'Вихідні дані'!$C$6</f>
        <v>47175.68878</v>
      </c>
      <c r="J37" s="106">
        <f t="shared" si="5"/>
        <v>102317.4799</v>
      </c>
      <c r="K37" s="111">
        <f t="shared" si="6"/>
        <v>640830.5322</v>
      </c>
    </row>
    <row r="38" ht="14.25" customHeight="1">
      <c r="A38" s="131" t="s">
        <v>66</v>
      </c>
      <c r="B38" s="80"/>
      <c r="C38" s="80"/>
      <c r="D38" s="80"/>
      <c r="E38" s="80"/>
      <c r="F38" s="80"/>
      <c r="G38" s="80"/>
      <c r="H38" s="80"/>
      <c r="I38" s="80"/>
      <c r="J38" s="80"/>
      <c r="K38" s="81"/>
    </row>
    <row r="39" ht="18.0" customHeight="1" outlineLevel="1">
      <c r="A39" s="76" t="s">
        <v>48</v>
      </c>
      <c r="B39" s="14"/>
      <c r="C39" s="14"/>
      <c r="D39" s="14"/>
      <c r="E39" s="14"/>
      <c r="F39" s="14"/>
      <c r="G39" s="14"/>
      <c r="H39" s="14"/>
      <c r="I39" s="14"/>
      <c r="J39" s="14"/>
      <c r="K39" s="15"/>
    </row>
    <row r="40" ht="14.25" customHeight="1" outlineLevel="2">
      <c r="A40" s="112" t="s">
        <v>49</v>
      </c>
      <c r="B40" s="86" t="s">
        <v>50</v>
      </c>
      <c r="C40" s="132" t="s">
        <v>51</v>
      </c>
      <c r="D40" s="80"/>
      <c r="E40" s="80"/>
      <c r="F40" s="133"/>
      <c r="G40" s="78" t="s">
        <v>52</v>
      </c>
      <c r="H40" s="78" t="s">
        <v>53</v>
      </c>
      <c r="I40" s="78" t="s">
        <v>54</v>
      </c>
      <c r="J40" s="82" t="s">
        <v>67</v>
      </c>
      <c r="K40" s="83" t="s">
        <v>56</v>
      </c>
    </row>
    <row r="41" ht="14.25" customHeight="1" outlineLevel="2">
      <c r="A41" s="85"/>
      <c r="B41" s="84"/>
      <c r="C41" s="118" t="s">
        <v>57</v>
      </c>
      <c r="D41" s="119"/>
      <c r="E41" s="120"/>
      <c r="F41" s="134" t="s">
        <v>58</v>
      </c>
      <c r="G41" s="85"/>
      <c r="H41" s="85"/>
      <c r="I41" s="85"/>
      <c r="J41" s="85"/>
      <c r="K41" s="84"/>
    </row>
    <row r="42" ht="14.25" customHeight="1" outlineLevel="2">
      <c r="A42" s="87"/>
      <c r="B42" s="72"/>
      <c r="C42" s="122" t="s">
        <v>59</v>
      </c>
      <c r="D42" s="123" t="s">
        <v>60</v>
      </c>
      <c r="E42" s="124" t="s">
        <v>61</v>
      </c>
      <c r="F42" s="54"/>
      <c r="G42" s="87"/>
      <c r="H42" s="87"/>
      <c r="I42" s="87"/>
      <c r="J42" s="87"/>
      <c r="K42" s="72"/>
    </row>
    <row r="43" ht="14.25" customHeight="1" outlineLevel="2">
      <c r="A43" s="113" t="s">
        <v>18</v>
      </c>
      <c r="B43" s="92">
        <f>B6/'Вихідні дані'!$C$2</f>
        <v>82337.8977</v>
      </c>
      <c r="C43" s="93">
        <f>C6/'Вихідні дані'!$C$2</f>
        <v>3516.743097</v>
      </c>
      <c r="D43" s="94">
        <f>D6/'Вихідні дані'!$C$2</f>
        <v>237.8650378</v>
      </c>
      <c r="E43" s="125">
        <f>E6/'Вихідні дані'!$C$2</f>
        <v>1979.769007</v>
      </c>
      <c r="F43" s="135">
        <f>F6/'Вихідні дані'!$C$2</f>
        <v>9408.477111</v>
      </c>
      <c r="G43" s="126">
        <f>G6/'Вихідні дані'!$C$2</f>
        <v>11722.34037</v>
      </c>
      <c r="H43" s="92">
        <f>H6/'Вихідні дані'!$C$2</f>
        <v>3132.499575</v>
      </c>
      <c r="I43" s="92">
        <f>I6/'Вихідні дані'!$C$2</f>
        <v>9569.493444</v>
      </c>
      <c r="J43" s="92">
        <f>J6/'Вихідні дані'!$C$2</f>
        <v>23161.96622</v>
      </c>
      <c r="K43" s="136">
        <f>K6/'Вихідні дані'!$C$2</f>
        <v>145067.0516</v>
      </c>
    </row>
    <row r="44" ht="14.25" customHeight="1" outlineLevel="2">
      <c r="A44" s="114" t="s">
        <v>19</v>
      </c>
      <c r="B44" s="99">
        <f>B7/'Вихідні дані'!$C$2</f>
        <v>82337.8977</v>
      </c>
      <c r="C44" s="100">
        <f>C7/'Вихідні дані'!$C$2</f>
        <v>3516.743097</v>
      </c>
      <c r="D44" s="101">
        <f>D7/'Вихідні дані'!$C$2</f>
        <v>237.8650378</v>
      </c>
      <c r="E44" s="127">
        <f>E7/'Вихідні дані'!$C$2</f>
        <v>1979.769007</v>
      </c>
      <c r="F44" s="137">
        <f>F7/'Вихідні дані'!$C$2</f>
        <v>6321.720813</v>
      </c>
      <c r="G44" s="128">
        <f>G7/'Вихідні дані'!$C$2</f>
        <v>11722.34037</v>
      </c>
      <c r="H44" s="99">
        <f>H7/'Вихідні дані'!$C$2</f>
        <v>3132.499575</v>
      </c>
      <c r="I44" s="99">
        <f>I7/'Вихідні дані'!$C$2</f>
        <v>9569.493444</v>
      </c>
      <c r="J44" s="99">
        <f>J7/'Вихідні дані'!$C$2</f>
        <v>22575.48252</v>
      </c>
      <c r="K44" s="138">
        <f>K7/'Вихідні дані'!$C$2</f>
        <v>141393.8116</v>
      </c>
    </row>
    <row r="45" ht="14.25" customHeight="1" outlineLevel="2">
      <c r="A45" s="114" t="s">
        <v>20</v>
      </c>
      <c r="B45" s="99">
        <f>B8/'Вихідні дані'!$C$2</f>
        <v>82337.8977</v>
      </c>
      <c r="C45" s="100">
        <f>C8/'Вихідні дані'!$C$2</f>
        <v>3516.743097</v>
      </c>
      <c r="D45" s="101">
        <f>D8/'Вихідні дані'!$C$2</f>
        <v>237.8650378</v>
      </c>
      <c r="E45" s="127">
        <f>E8/'Вихідні дані'!$C$2</f>
        <v>1979.769007</v>
      </c>
      <c r="F45" s="137">
        <f>F8/'Вихідні дані'!$C$2</f>
        <v>7002.380767</v>
      </c>
      <c r="G45" s="128">
        <f>G8/'Вихідні дані'!$C$2</f>
        <v>11722.34037</v>
      </c>
      <c r="H45" s="99">
        <f>H8/'Вихідні дані'!$C$2</f>
        <v>3132.499575</v>
      </c>
      <c r="I45" s="99">
        <f>I8/'Вихідні дані'!$C$2</f>
        <v>9569.493444</v>
      </c>
      <c r="J45" s="99">
        <f>J8/'Вихідні дані'!$C$2</f>
        <v>22704.80791</v>
      </c>
      <c r="K45" s="138">
        <f>K8/'Вихідні дані'!$C$2</f>
        <v>142203.7969</v>
      </c>
    </row>
    <row r="46" ht="14.25" customHeight="1" outlineLevel="2">
      <c r="A46" s="114" t="s">
        <v>21</v>
      </c>
      <c r="B46" s="99">
        <f>B9/'Вихідні дані'!$C$2</f>
        <v>82337.8977</v>
      </c>
      <c r="C46" s="100">
        <f>C9/'Вихідні дані'!$C$2</f>
        <v>3516.743097</v>
      </c>
      <c r="D46" s="101">
        <f>D9/'Вихідні дані'!$C$2</f>
        <v>237.8650378</v>
      </c>
      <c r="E46" s="127">
        <f>E9/'Вихідні дані'!$C$2</f>
        <v>1979.769007</v>
      </c>
      <c r="F46" s="137">
        <f>F9/'Вихідні дані'!$C$2</f>
        <v>7831.248937</v>
      </c>
      <c r="G46" s="128">
        <f>G9/'Вихідні дані'!$C$2</f>
        <v>11722.34037</v>
      </c>
      <c r="H46" s="99">
        <f>H9/'Вихідні дані'!$C$2</f>
        <v>3132.499575</v>
      </c>
      <c r="I46" s="99">
        <f>I9/'Вихідні дані'!$C$2</f>
        <v>9569.493444</v>
      </c>
      <c r="J46" s="99">
        <f>J9/'Вихідні дані'!$C$2</f>
        <v>22862.29286</v>
      </c>
      <c r="K46" s="138">
        <f>K9/'Вихідні дані'!$C$2</f>
        <v>143190.15</v>
      </c>
    </row>
    <row r="47" ht="14.25" customHeight="1" outlineLevel="2">
      <c r="A47" s="114" t="s">
        <v>22</v>
      </c>
      <c r="B47" s="99">
        <f>B10/'Вихідні дані'!$C$2</f>
        <v>82337.8977</v>
      </c>
      <c r="C47" s="100">
        <f>C10/'Вихідні дані'!$C$2</f>
        <v>3516.743097</v>
      </c>
      <c r="D47" s="101">
        <f>D10/'Вихідні дані'!$C$2</f>
        <v>237.8650378</v>
      </c>
      <c r="E47" s="127">
        <f>E10/'Вихідні дані'!$C$2</f>
        <v>1979.769007</v>
      </c>
      <c r="F47" s="137">
        <f>F10/'Вихідні дані'!$C$2</f>
        <v>7778.186736</v>
      </c>
      <c r="G47" s="128">
        <f>G10/'Вихідні дані'!$C$2</f>
        <v>11722.34037</v>
      </c>
      <c r="H47" s="99">
        <f>H10/'Вихідні дані'!$C$2</f>
        <v>3132.499575</v>
      </c>
      <c r="I47" s="99">
        <f>I10/'Вихідні дані'!$C$2</f>
        <v>9569.493444</v>
      </c>
      <c r="J47" s="99">
        <f>J10/'Вихідні дані'!$C$2</f>
        <v>22852.21104</v>
      </c>
      <c r="K47" s="138">
        <f>K10/'Вихідні дані'!$C$2</f>
        <v>143127.006</v>
      </c>
    </row>
    <row r="48" ht="14.25" customHeight="1" outlineLevel="2">
      <c r="A48" s="114" t="s">
        <v>23</v>
      </c>
      <c r="B48" s="99">
        <f>B11/'Вихідні дані'!$C$2</f>
        <v>82337.8977</v>
      </c>
      <c r="C48" s="100">
        <f>C11/'Вихідні дані'!$C$2</f>
        <v>3516.743097</v>
      </c>
      <c r="D48" s="101">
        <f>D11/'Вихідні дані'!$C$2</f>
        <v>237.8650378</v>
      </c>
      <c r="E48" s="127">
        <f>E11/'Вихідні дані'!$C$2</f>
        <v>1979.769007</v>
      </c>
      <c r="F48" s="137">
        <f>F11/'Вихідні дані'!$C$2</f>
        <v>6980.423994</v>
      </c>
      <c r="G48" s="128">
        <f>G11/'Вихідні дані'!$C$2</f>
        <v>11722.34037</v>
      </c>
      <c r="H48" s="99">
        <f>H11/'Вихідні дані'!$C$2</f>
        <v>3132.499575</v>
      </c>
      <c r="I48" s="99">
        <f>I11/'Вихідні дані'!$C$2</f>
        <v>9569.493444</v>
      </c>
      <c r="J48" s="99">
        <f>J11/'Вихідні дані'!$C$2</f>
        <v>22700.63612</v>
      </c>
      <c r="K48" s="138">
        <f>K11/'Вихідні дані'!$C$2</f>
        <v>142177.6684</v>
      </c>
    </row>
    <row r="49" ht="14.25" customHeight="1" outlineLevel="2">
      <c r="A49" s="114" t="s">
        <v>24</v>
      </c>
      <c r="B49" s="99">
        <f>B12/'Вихідні дані'!$C$2</f>
        <v>82337.8977</v>
      </c>
      <c r="C49" s="100">
        <f>C12/'Вихідні дані'!$C$2</f>
        <v>3516.743097</v>
      </c>
      <c r="D49" s="101">
        <f>D12/'Вихідні дані'!$C$2</f>
        <v>237.8650378</v>
      </c>
      <c r="E49" s="127">
        <f>E12/'Вихідні дані'!$C$2</f>
        <v>1979.769007</v>
      </c>
      <c r="F49" s="137">
        <f>F12/'Вихідні дані'!$C$2</f>
        <v>8277.703316</v>
      </c>
      <c r="G49" s="128">
        <f>G12/'Вихідні дані'!$C$2</f>
        <v>11722.34037</v>
      </c>
      <c r="H49" s="99">
        <f>H12/'Вихідні дані'!$C$2</f>
        <v>3132.499575</v>
      </c>
      <c r="I49" s="99">
        <f>I12/'Вихідні дані'!$C$2</f>
        <v>9569.493444</v>
      </c>
      <c r="J49" s="99">
        <f>J12/'Вихідні дані'!$C$2</f>
        <v>22947.1192</v>
      </c>
      <c r="K49" s="138">
        <f>K12/'Вихідні дані'!$C$2</f>
        <v>143721.4307</v>
      </c>
    </row>
    <row r="50" ht="14.25" customHeight="1" outlineLevel="2">
      <c r="A50" s="115" t="s">
        <v>25</v>
      </c>
      <c r="B50" s="106">
        <f>B13/'Вихідні дані'!$C$2</f>
        <v>82337.8977</v>
      </c>
      <c r="C50" s="107">
        <f>C13/'Вихідні дані'!$C$2</f>
        <v>3516.743097</v>
      </c>
      <c r="D50" s="108">
        <f>D13/'Вихідні дані'!$C$2</f>
        <v>237.8650378</v>
      </c>
      <c r="E50" s="129">
        <f>E13/'Вихідні дані'!$C$2</f>
        <v>1979.769007</v>
      </c>
      <c r="F50" s="139">
        <f>F13/'Вихідні дані'!$C$2</f>
        <v>8621.692755</v>
      </c>
      <c r="G50" s="130">
        <f>G13/'Вихідні дані'!$C$2</f>
        <v>11722.34037</v>
      </c>
      <c r="H50" s="106">
        <f>H13/'Вихідні дані'!$C$2</f>
        <v>3132.499575</v>
      </c>
      <c r="I50" s="106">
        <f>I13/'Вихідні дані'!$C$2</f>
        <v>9569.493444</v>
      </c>
      <c r="J50" s="106">
        <f>J13/'Вихідні дані'!$C$2</f>
        <v>23012.47719</v>
      </c>
      <c r="K50" s="140">
        <f>K13/'Вихідні дані'!$C$2</f>
        <v>144130.7782</v>
      </c>
    </row>
    <row r="51" ht="18.0" customHeight="1" outlineLevel="1">
      <c r="A51" s="76" t="s">
        <v>62</v>
      </c>
      <c r="B51" s="14"/>
      <c r="C51" s="14"/>
      <c r="D51" s="14"/>
      <c r="E51" s="14"/>
      <c r="F51" s="14"/>
      <c r="G51" s="14"/>
      <c r="H51" s="14"/>
      <c r="I51" s="14"/>
      <c r="J51" s="14"/>
      <c r="K51" s="15"/>
    </row>
    <row r="52" ht="14.25" customHeight="1" outlineLevel="2">
      <c r="A52" s="112" t="s">
        <v>49</v>
      </c>
      <c r="B52" s="78" t="s">
        <v>50</v>
      </c>
      <c r="C52" s="117" t="s">
        <v>51</v>
      </c>
      <c r="D52" s="14"/>
      <c r="E52" s="14"/>
      <c r="F52" s="15"/>
      <c r="G52" s="78" t="s">
        <v>52</v>
      </c>
      <c r="H52" s="78" t="s">
        <v>53</v>
      </c>
      <c r="I52" s="78" t="s">
        <v>54</v>
      </c>
      <c r="J52" s="82" t="s">
        <v>68</v>
      </c>
      <c r="K52" s="83" t="s">
        <v>56</v>
      </c>
    </row>
    <row r="53" ht="14.25" customHeight="1" outlineLevel="2">
      <c r="A53" s="85"/>
      <c r="B53" s="85"/>
      <c r="C53" s="118" t="s">
        <v>57</v>
      </c>
      <c r="D53" s="119"/>
      <c r="E53" s="120"/>
      <c r="F53" s="121" t="s">
        <v>58</v>
      </c>
      <c r="G53" s="85"/>
      <c r="H53" s="85"/>
      <c r="I53" s="85"/>
      <c r="J53" s="85"/>
      <c r="K53" s="84"/>
    </row>
    <row r="54" ht="14.25" customHeight="1" outlineLevel="2">
      <c r="A54" s="87"/>
      <c r="B54" s="87"/>
      <c r="C54" s="122" t="s">
        <v>59</v>
      </c>
      <c r="D54" s="123" t="s">
        <v>60</v>
      </c>
      <c r="E54" s="124" t="s">
        <v>61</v>
      </c>
      <c r="F54" s="53"/>
      <c r="G54" s="87"/>
      <c r="H54" s="87"/>
      <c r="I54" s="87"/>
      <c r="J54" s="87"/>
      <c r="K54" s="72"/>
    </row>
    <row r="55" ht="14.25" customHeight="1" outlineLevel="2">
      <c r="A55" s="113" t="s">
        <v>18</v>
      </c>
      <c r="B55" s="92">
        <f>B18/'Вихідні дані'!$C$2</f>
        <v>71855.36846</v>
      </c>
      <c r="C55" s="93">
        <f>C18/'Вихідні дані'!$C$2</f>
        <v>3516.743097</v>
      </c>
      <c r="D55" s="94">
        <f>D18/'Вихідні дані'!$C$2</f>
        <v>237.8650378</v>
      </c>
      <c r="E55" s="125">
        <f>E18/'Вихідні дані'!$C$2</f>
        <v>1979.769007</v>
      </c>
      <c r="F55" s="126">
        <f>F18/'Вихідні дані'!$C$2</f>
        <v>9408.477111</v>
      </c>
      <c r="G55" s="92">
        <f>G18/'Вихідні дані'!$C$2</f>
        <v>11722.34037</v>
      </c>
      <c r="H55" s="92">
        <f>H18/'Вихідні дані'!$C$2</f>
        <v>3132.499575</v>
      </c>
      <c r="I55" s="92">
        <f>I18/'Вихідні дані'!$C$2</f>
        <v>9569.493444</v>
      </c>
      <c r="J55" s="92">
        <f>J18/'Вихідні дані'!$C$2</f>
        <v>21170.28566</v>
      </c>
      <c r="K55" s="136">
        <f>K18/'Вихідні дані'!$C$2</f>
        <v>132592.8418</v>
      </c>
    </row>
    <row r="56" ht="14.25" customHeight="1" outlineLevel="2">
      <c r="A56" s="114" t="s">
        <v>19</v>
      </c>
      <c r="B56" s="99">
        <f>B19/'Вихідні дані'!$C$2</f>
        <v>71855.36846</v>
      </c>
      <c r="C56" s="100">
        <f>C19/'Вихідні дані'!$C$2</f>
        <v>3516.743097</v>
      </c>
      <c r="D56" s="101">
        <f>D19/'Вихідні дані'!$C$2</f>
        <v>237.8650378</v>
      </c>
      <c r="E56" s="127">
        <f>E19/'Вихідні дані'!$C$2</f>
        <v>1979.769007</v>
      </c>
      <c r="F56" s="128">
        <f>F19/'Вихідні дані'!$C$2</f>
        <v>6321.720813</v>
      </c>
      <c r="G56" s="99">
        <f>G19/'Вихідні дані'!$C$2</f>
        <v>11722.34037</v>
      </c>
      <c r="H56" s="99">
        <f>H19/'Вихідні дані'!$C$2</f>
        <v>3132.499575</v>
      </c>
      <c r="I56" s="99">
        <f>I19/'Вихідні дані'!$C$2</f>
        <v>9569.493444</v>
      </c>
      <c r="J56" s="99">
        <f>J19/'Вихідні дані'!$C$2</f>
        <v>20583.80196</v>
      </c>
      <c r="K56" s="138">
        <f>K19/'Вихідні дані'!$C$2</f>
        <v>128919.6018</v>
      </c>
    </row>
    <row r="57" ht="14.25" customHeight="1" outlineLevel="2">
      <c r="A57" s="114" t="s">
        <v>20</v>
      </c>
      <c r="B57" s="99">
        <f>B20/'Вихідні дані'!$C$2</f>
        <v>71855.36846</v>
      </c>
      <c r="C57" s="100">
        <f>C20/'Вихідні дані'!$C$2</f>
        <v>3516.743097</v>
      </c>
      <c r="D57" s="101">
        <f>D20/'Вихідні дані'!$C$2</f>
        <v>237.8650378</v>
      </c>
      <c r="E57" s="127">
        <f>E20/'Вихідні дані'!$C$2</f>
        <v>1979.769007</v>
      </c>
      <c r="F57" s="128">
        <f>F20/'Вихідні дані'!$C$2</f>
        <v>7002.380767</v>
      </c>
      <c r="G57" s="99">
        <f>G20/'Вихідні дані'!$C$2</f>
        <v>11722.34037</v>
      </c>
      <c r="H57" s="99">
        <f>H20/'Вихідні дані'!$C$2</f>
        <v>3132.499575</v>
      </c>
      <c r="I57" s="99">
        <f>I20/'Вихідні дані'!$C$2</f>
        <v>9569.493444</v>
      </c>
      <c r="J57" s="99">
        <f>J20/'Вихідні дані'!$C$2</f>
        <v>20713.12735</v>
      </c>
      <c r="K57" s="138">
        <f>K20/'Вихідні дані'!$C$2</f>
        <v>129729.5871</v>
      </c>
    </row>
    <row r="58" ht="14.25" customHeight="1" outlineLevel="2">
      <c r="A58" s="114" t="s">
        <v>21</v>
      </c>
      <c r="B58" s="99">
        <f>B21/'Вихідні дані'!$C$2</f>
        <v>71855.36846</v>
      </c>
      <c r="C58" s="100">
        <f>C21/'Вихідні дані'!$C$2</f>
        <v>3516.743097</v>
      </c>
      <c r="D58" s="101">
        <f>D21/'Вихідні дані'!$C$2</f>
        <v>237.8650378</v>
      </c>
      <c r="E58" s="127">
        <f>E21/'Вихідні дані'!$C$2</f>
        <v>1979.769007</v>
      </c>
      <c r="F58" s="128">
        <f>F21/'Вихідні дані'!$C$2</f>
        <v>7831.248937</v>
      </c>
      <c r="G58" s="99">
        <f>G21/'Вихідні дані'!$C$2</f>
        <v>11722.34037</v>
      </c>
      <c r="H58" s="99">
        <f>H21/'Вихідні дані'!$C$2</f>
        <v>3132.499575</v>
      </c>
      <c r="I58" s="99">
        <f>I21/'Вихідні дані'!$C$2</f>
        <v>9569.493444</v>
      </c>
      <c r="J58" s="99">
        <f>J21/'Вихідні дані'!$C$2</f>
        <v>20870.61231</v>
      </c>
      <c r="K58" s="138">
        <f>K21/'Вихідні дані'!$C$2</f>
        <v>130715.9402</v>
      </c>
    </row>
    <row r="59" ht="14.25" customHeight="1" outlineLevel="2">
      <c r="A59" s="114" t="s">
        <v>22</v>
      </c>
      <c r="B59" s="99">
        <f>B22/'Вихідні дані'!$C$2</f>
        <v>71855.36846</v>
      </c>
      <c r="C59" s="100">
        <f>C22/'Вихідні дані'!$C$2</f>
        <v>3516.743097</v>
      </c>
      <c r="D59" s="101">
        <f>D22/'Вихідні дані'!$C$2</f>
        <v>237.8650378</v>
      </c>
      <c r="E59" s="127">
        <f>E22/'Вихідні дані'!$C$2</f>
        <v>1979.769007</v>
      </c>
      <c r="F59" s="128">
        <f>F22/'Вихідні дані'!$C$2</f>
        <v>7778.186736</v>
      </c>
      <c r="G59" s="99">
        <f>G22/'Вихідні дані'!$C$2</f>
        <v>11722.34037</v>
      </c>
      <c r="H59" s="99">
        <f>H22/'Вихідні дані'!$C$2</f>
        <v>3132.499575</v>
      </c>
      <c r="I59" s="99">
        <f>I22/'Вихідні дані'!$C$2</f>
        <v>9569.493444</v>
      </c>
      <c r="J59" s="99">
        <f>J22/'Вихідні дані'!$C$2</f>
        <v>20860.53049</v>
      </c>
      <c r="K59" s="138">
        <f>K22/'Вихідні дані'!$C$2</f>
        <v>130652.7962</v>
      </c>
    </row>
    <row r="60" ht="14.25" customHeight="1" outlineLevel="2">
      <c r="A60" s="114" t="s">
        <v>23</v>
      </c>
      <c r="B60" s="99">
        <f>B23/'Вихідні дані'!$C$2</f>
        <v>71855.36846</v>
      </c>
      <c r="C60" s="100">
        <f>C23/'Вихідні дані'!$C$2</f>
        <v>3516.743097</v>
      </c>
      <c r="D60" s="101">
        <f>D23/'Вихідні дані'!$C$2</f>
        <v>237.8650378</v>
      </c>
      <c r="E60" s="127">
        <f>E23/'Вихідні дані'!$C$2</f>
        <v>1979.769007</v>
      </c>
      <c r="F60" s="128">
        <f>F23/'Вихідні дані'!$C$2</f>
        <v>6980.423994</v>
      </c>
      <c r="G60" s="99">
        <f>G23/'Вихідні дані'!$C$2</f>
        <v>11722.34037</v>
      </c>
      <c r="H60" s="99">
        <f>H23/'Вихідні дані'!$C$2</f>
        <v>3132.499575</v>
      </c>
      <c r="I60" s="99">
        <f>I23/'Вихідні дані'!$C$2</f>
        <v>9569.493444</v>
      </c>
      <c r="J60" s="99">
        <f>J23/'Вихідні дані'!$C$2</f>
        <v>20708.95557</v>
      </c>
      <c r="K60" s="138">
        <f>K23/'Вихідні дані'!$C$2</f>
        <v>129703.4586</v>
      </c>
    </row>
    <row r="61" ht="14.25" customHeight="1" outlineLevel="2">
      <c r="A61" s="114" t="s">
        <v>24</v>
      </c>
      <c r="B61" s="99">
        <f>B24/'Вихідні дані'!$C$2</f>
        <v>71855.36846</v>
      </c>
      <c r="C61" s="100">
        <f>C24/'Вихідні дані'!$C$2</f>
        <v>3516.743097</v>
      </c>
      <c r="D61" s="101">
        <f>D24/'Вихідні дані'!$C$2</f>
        <v>237.8650378</v>
      </c>
      <c r="E61" s="127">
        <f>E24/'Вихідні дані'!$C$2</f>
        <v>1979.769007</v>
      </c>
      <c r="F61" s="128">
        <f>F24/'Вихідні дані'!$C$2</f>
        <v>8277.703316</v>
      </c>
      <c r="G61" s="99">
        <f>G24/'Вихідні дані'!$C$2</f>
        <v>11722.34037</v>
      </c>
      <c r="H61" s="99">
        <f>H24/'Вихідні дані'!$C$2</f>
        <v>3132.499575</v>
      </c>
      <c r="I61" s="99">
        <f>I24/'Вихідні дані'!$C$2</f>
        <v>9569.493444</v>
      </c>
      <c r="J61" s="99">
        <f>J24/'Вихідні дані'!$C$2</f>
        <v>20955.43864</v>
      </c>
      <c r="K61" s="138">
        <f>K24/'Вихідні дані'!$C$2</f>
        <v>131247.2209</v>
      </c>
    </row>
    <row r="62" ht="18.0" customHeight="1" outlineLevel="2">
      <c r="A62" s="115" t="s">
        <v>25</v>
      </c>
      <c r="B62" s="106">
        <f>B25/'Вихідні дані'!$C$2</f>
        <v>71855.36846</v>
      </c>
      <c r="C62" s="107">
        <f>C25/'Вихідні дані'!$C$2</f>
        <v>3516.743097</v>
      </c>
      <c r="D62" s="108">
        <f>D25/'Вихідні дані'!$C$2</f>
        <v>237.8650378</v>
      </c>
      <c r="E62" s="129">
        <f>E25/'Вихідні дані'!$C$2</f>
        <v>1979.769007</v>
      </c>
      <c r="F62" s="130">
        <f>F25/'Вихідні дані'!$C$2</f>
        <v>8621.692755</v>
      </c>
      <c r="G62" s="106">
        <f>G25/'Вихідні дані'!$C$2</f>
        <v>11722.34037</v>
      </c>
      <c r="H62" s="106">
        <f>H25/'Вихідні дані'!$C$2</f>
        <v>3132.499575</v>
      </c>
      <c r="I62" s="106">
        <f>I25/'Вихідні дані'!$C$2</f>
        <v>9569.493444</v>
      </c>
      <c r="J62" s="106">
        <f>J25/'Вихідні дані'!$C$2</f>
        <v>21020.79663</v>
      </c>
      <c r="K62" s="140">
        <f>K25/'Вихідні дані'!$C$2</f>
        <v>131656.5684</v>
      </c>
    </row>
    <row r="63" ht="18.0" customHeight="1" outlineLevel="1">
      <c r="A63" s="76" t="s">
        <v>64</v>
      </c>
      <c r="B63" s="14"/>
      <c r="C63" s="14"/>
      <c r="D63" s="14"/>
      <c r="E63" s="14"/>
      <c r="F63" s="14"/>
      <c r="G63" s="14"/>
      <c r="H63" s="14"/>
      <c r="I63" s="14"/>
      <c r="J63" s="14"/>
      <c r="K63" s="15"/>
    </row>
    <row r="64" ht="14.25" customHeight="1" outlineLevel="2">
      <c r="A64" s="112" t="s">
        <v>49</v>
      </c>
      <c r="B64" s="78" t="s">
        <v>50</v>
      </c>
      <c r="C64" s="79" t="s">
        <v>51</v>
      </c>
      <c r="D64" s="80"/>
      <c r="E64" s="80"/>
      <c r="F64" s="81"/>
      <c r="G64" s="78" t="s">
        <v>52</v>
      </c>
      <c r="H64" s="78" t="s">
        <v>53</v>
      </c>
      <c r="I64" s="78" t="s">
        <v>54</v>
      </c>
      <c r="J64" s="82" t="s">
        <v>69</v>
      </c>
      <c r="K64" s="83" t="s">
        <v>56</v>
      </c>
    </row>
    <row r="65" ht="14.25" customHeight="1" outlineLevel="2">
      <c r="A65" s="85"/>
      <c r="B65" s="85"/>
      <c r="C65" s="118" t="s">
        <v>57</v>
      </c>
      <c r="D65" s="119"/>
      <c r="E65" s="120"/>
      <c r="F65" s="78" t="s">
        <v>58</v>
      </c>
      <c r="G65" s="85"/>
      <c r="H65" s="85"/>
      <c r="I65" s="85"/>
      <c r="J65" s="85"/>
      <c r="K65" s="84"/>
    </row>
    <row r="66" ht="14.25" customHeight="1" outlineLevel="2">
      <c r="A66" s="87"/>
      <c r="B66" s="87"/>
      <c r="C66" s="122" t="s">
        <v>59</v>
      </c>
      <c r="D66" s="123" t="s">
        <v>60</v>
      </c>
      <c r="E66" s="141" t="s">
        <v>61</v>
      </c>
      <c r="F66" s="87"/>
      <c r="G66" s="87"/>
      <c r="H66" s="87"/>
      <c r="I66" s="87"/>
      <c r="J66" s="87"/>
      <c r="K66" s="72"/>
    </row>
    <row r="67" ht="14.25" customHeight="1" outlineLevel="2">
      <c r="A67" s="113" t="s">
        <v>18</v>
      </c>
      <c r="B67" s="92">
        <f>B30/'Вихідні дані'!$C$2</f>
        <v>70455.88464</v>
      </c>
      <c r="C67" s="93">
        <f>C30/'Вихідні дані'!$C$2</f>
        <v>3516.743097</v>
      </c>
      <c r="D67" s="94">
        <f>D30/'Вихідні дані'!$C$2</f>
        <v>237.8650378</v>
      </c>
      <c r="E67" s="95">
        <f>E30/'Вихідні дані'!$C$2</f>
        <v>1979.769007</v>
      </c>
      <c r="F67" s="92">
        <f>F30/'Вихідні дані'!$C$2</f>
        <v>9408.477111</v>
      </c>
      <c r="G67" s="92">
        <f>G30/'Вихідні дані'!$C$2</f>
        <v>11722.34037</v>
      </c>
      <c r="H67" s="92">
        <f>H30/'Вихідні дані'!$C$2</f>
        <v>3132.499575</v>
      </c>
      <c r="I67" s="92">
        <f>I30/'Вихідні дані'!$C$2</f>
        <v>9569.493444</v>
      </c>
      <c r="J67" s="92">
        <f>J30/'Вихідні дані'!$C$2</f>
        <v>20904.38373</v>
      </c>
      <c r="K67" s="136">
        <f>K30/'Вихідні дані'!$C$2</f>
        <v>130927.456</v>
      </c>
    </row>
    <row r="68" ht="14.25" customHeight="1" outlineLevel="2">
      <c r="A68" s="114" t="s">
        <v>19</v>
      </c>
      <c r="B68" s="99">
        <f>B31/'Вихідні дані'!$C$2</f>
        <v>70455.88464</v>
      </c>
      <c r="C68" s="100">
        <f>C31/'Вихідні дані'!$C$2</f>
        <v>3516.743097</v>
      </c>
      <c r="D68" s="101">
        <f>D31/'Вихідні дані'!$C$2</f>
        <v>237.8650378</v>
      </c>
      <c r="E68" s="102">
        <f>E31/'Вихідні дані'!$C$2</f>
        <v>1979.769007</v>
      </c>
      <c r="F68" s="99">
        <f>F31/'Вихідні дані'!$C$2</f>
        <v>6321.720813</v>
      </c>
      <c r="G68" s="99">
        <f>G31/'Вихідні дані'!$C$2</f>
        <v>11722.34037</v>
      </c>
      <c r="H68" s="99">
        <f>H31/'Вихідні дані'!$C$2</f>
        <v>3132.499575</v>
      </c>
      <c r="I68" s="99">
        <f>I31/'Вихідні дані'!$C$2</f>
        <v>9569.493444</v>
      </c>
      <c r="J68" s="99">
        <f>J31/'Вихідні дані'!$C$2</f>
        <v>20317.90004</v>
      </c>
      <c r="K68" s="138">
        <f>K31/'Вихідні дані'!$C$2</f>
        <v>127254.216</v>
      </c>
    </row>
    <row r="69" ht="14.25" customHeight="1" outlineLevel="2">
      <c r="A69" s="114" t="s">
        <v>20</v>
      </c>
      <c r="B69" s="99">
        <f>B32/'Вихідні дані'!$C$2</f>
        <v>70455.88464</v>
      </c>
      <c r="C69" s="100">
        <f>C32/'Вихідні дані'!$C$2</f>
        <v>3516.743097</v>
      </c>
      <c r="D69" s="101">
        <f>D32/'Вихідні дані'!$C$2</f>
        <v>237.8650378</v>
      </c>
      <c r="E69" s="102">
        <f>E32/'Вихідні дані'!$C$2</f>
        <v>1979.769007</v>
      </c>
      <c r="F69" s="99">
        <f>F32/'Вихідні дані'!$C$2</f>
        <v>7002.380767</v>
      </c>
      <c r="G69" s="99">
        <f>G32/'Вихідні дані'!$C$2</f>
        <v>11722.34037</v>
      </c>
      <c r="H69" s="99">
        <f>H32/'Вихідні дані'!$C$2</f>
        <v>3132.499575</v>
      </c>
      <c r="I69" s="99">
        <f>I32/'Вихідні дані'!$C$2</f>
        <v>9569.493444</v>
      </c>
      <c r="J69" s="99">
        <f>J32/'Вихідні дані'!$C$2</f>
        <v>20447.22543</v>
      </c>
      <c r="K69" s="138">
        <f>K32/'Вихідні дані'!$C$2</f>
        <v>128064.2014</v>
      </c>
    </row>
    <row r="70" ht="14.25" customHeight="1" outlineLevel="2">
      <c r="A70" s="114" t="s">
        <v>21</v>
      </c>
      <c r="B70" s="99">
        <f>B33/'Вихідні дані'!$C$2</f>
        <v>70455.88464</v>
      </c>
      <c r="C70" s="100">
        <f>C33/'Вихідні дані'!$C$2</f>
        <v>3516.743097</v>
      </c>
      <c r="D70" s="101">
        <f>D33/'Вихідні дані'!$C$2</f>
        <v>237.8650378</v>
      </c>
      <c r="E70" s="102">
        <f>E33/'Вихідні дані'!$C$2</f>
        <v>1979.769007</v>
      </c>
      <c r="F70" s="99">
        <f>F33/'Вихідні дані'!$C$2</f>
        <v>7831.248937</v>
      </c>
      <c r="G70" s="99">
        <f>G33/'Вихідні дані'!$C$2</f>
        <v>11722.34037</v>
      </c>
      <c r="H70" s="99">
        <f>H33/'Вихідні дані'!$C$2</f>
        <v>3132.499575</v>
      </c>
      <c r="I70" s="99">
        <f>I33/'Вихідні дані'!$C$2</f>
        <v>9569.493444</v>
      </c>
      <c r="J70" s="99">
        <f>J33/'Вихідні дані'!$C$2</f>
        <v>20604.71038</v>
      </c>
      <c r="K70" s="138">
        <f>K33/'Вихідні дані'!$C$2</f>
        <v>129050.5545</v>
      </c>
    </row>
    <row r="71" ht="14.25" customHeight="1" outlineLevel="2">
      <c r="A71" s="114" t="s">
        <v>22</v>
      </c>
      <c r="B71" s="99">
        <f>B34/'Вихідні дані'!$C$2</f>
        <v>70455.88464</v>
      </c>
      <c r="C71" s="100">
        <f>C34/'Вихідні дані'!$C$2</f>
        <v>3516.743097</v>
      </c>
      <c r="D71" s="101">
        <f>D34/'Вихідні дані'!$C$2</f>
        <v>237.8650378</v>
      </c>
      <c r="E71" s="102">
        <f>E34/'Вихідні дані'!$C$2</f>
        <v>1979.769007</v>
      </c>
      <c r="F71" s="99">
        <f>F34/'Вихідні дані'!$C$2</f>
        <v>7778.186736</v>
      </c>
      <c r="G71" s="99">
        <f>G34/'Вихідні дані'!$C$2</f>
        <v>11722.34037</v>
      </c>
      <c r="H71" s="99">
        <f>H34/'Вихідні дані'!$C$2</f>
        <v>3132.499575</v>
      </c>
      <c r="I71" s="99">
        <f>I34/'Вихідні дані'!$C$2</f>
        <v>9569.493444</v>
      </c>
      <c r="J71" s="99">
        <f>J34/'Вихідні дані'!$C$2</f>
        <v>20594.62856</v>
      </c>
      <c r="K71" s="138">
        <f>K34/'Вихідні дані'!$C$2</f>
        <v>128987.4105</v>
      </c>
    </row>
    <row r="72" ht="14.25" customHeight="1" outlineLevel="2">
      <c r="A72" s="114" t="s">
        <v>23</v>
      </c>
      <c r="B72" s="99">
        <f>B35/'Вихідні дані'!$C$2</f>
        <v>70455.88464</v>
      </c>
      <c r="C72" s="100">
        <f>C35/'Вихідні дані'!$C$2</f>
        <v>3516.743097</v>
      </c>
      <c r="D72" s="101">
        <f>D35/'Вихідні дані'!$C$2</f>
        <v>237.8650378</v>
      </c>
      <c r="E72" s="102">
        <f>E35/'Вихідні дані'!$C$2</f>
        <v>1979.769007</v>
      </c>
      <c r="F72" s="99">
        <f>F35/'Вихідні дані'!$C$2</f>
        <v>6980.423994</v>
      </c>
      <c r="G72" s="99">
        <f>G35/'Вихідні дані'!$C$2</f>
        <v>11722.34037</v>
      </c>
      <c r="H72" s="99">
        <f>H35/'Вихідні дані'!$C$2</f>
        <v>3132.499575</v>
      </c>
      <c r="I72" s="99">
        <f>I35/'Вихідні дані'!$C$2</f>
        <v>9569.493444</v>
      </c>
      <c r="J72" s="99">
        <f>J35/'Вихідні дані'!$C$2</f>
        <v>20443.05364</v>
      </c>
      <c r="K72" s="138">
        <f>K35/'Вихідні дані'!$C$2</f>
        <v>128038.0728</v>
      </c>
    </row>
    <row r="73" ht="14.25" customHeight="1" outlineLevel="2">
      <c r="A73" s="114" t="s">
        <v>24</v>
      </c>
      <c r="B73" s="99">
        <f>B36/'Вихідні дані'!$C$2</f>
        <v>70455.88464</v>
      </c>
      <c r="C73" s="100">
        <f>C36/'Вихідні дані'!$C$2</f>
        <v>3516.743097</v>
      </c>
      <c r="D73" s="101">
        <f>D36/'Вихідні дані'!$C$2</f>
        <v>237.8650378</v>
      </c>
      <c r="E73" s="102">
        <f>E36/'Вихідні дані'!$C$2</f>
        <v>1979.769007</v>
      </c>
      <c r="F73" s="99">
        <f>F36/'Вихідні дані'!$C$2</f>
        <v>8277.703316</v>
      </c>
      <c r="G73" s="99">
        <f>G36/'Вихідні дані'!$C$2</f>
        <v>11722.34037</v>
      </c>
      <c r="H73" s="99">
        <f>H36/'Вихідні дані'!$C$2</f>
        <v>3132.499575</v>
      </c>
      <c r="I73" s="99">
        <f>I36/'Вихідні дані'!$C$2</f>
        <v>9569.493444</v>
      </c>
      <c r="J73" s="99">
        <f>J36/'Вихідні дані'!$C$2</f>
        <v>20689.53671</v>
      </c>
      <c r="K73" s="138">
        <f>K36/'Вихідні дані'!$C$2</f>
        <v>129581.8352</v>
      </c>
    </row>
    <row r="74" ht="14.25" customHeight="1" outlineLevel="2">
      <c r="A74" s="115" t="s">
        <v>25</v>
      </c>
      <c r="B74" s="106">
        <f>B37/'Вихідні дані'!$C$2</f>
        <v>70455.88464</v>
      </c>
      <c r="C74" s="107">
        <f>C37/'Вихідні дані'!$C$2</f>
        <v>3516.743097</v>
      </c>
      <c r="D74" s="108">
        <f>D37/'Вихідні дані'!$C$2</f>
        <v>237.8650378</v>
      </c>
      <c r="E74" s="109">
        <f>E37/'Вихідні дані'!$C$2</f>
        <v>1979.769007</v>
      </c>
      <c r="F74" s="106">
        <f>F37/'Вихідні дані'!$C$2</f>
        <v>8621.692755</v>
      </c>
      <c r="G74" s="106">
        <f>G37/'Вихідні дані'!$C$2</f>
        <v>11722.34037</v>
      </c>
      <c r="H74" s="106">
        <f>H37/'Вихідні дані'!$C$2</f>
        <v>3132.499575</v>
      </c>
      <c r="I74" s="106">
        <f>I37/'Вихідні дані'!$C$2</f>
        <v>9569.493444</v>
      </c>
      <c r="J74" s="106">
        <f>J37/'Вихідні дані'!$C$2</f>
        <v>20754.89471</v>
      </c>
      <c r="K74" s="140">
        <f>K37/'Вихідні дані'!$C$2</f>
        <v>129991.1826</v>
      </c>
    </row>
    <row r="75" ht="14.25" customHeight="1">
      <c r="A75" s="142"/>
      <c r="B75" s="143"/>
      <c r="C75" s="143"/>
      <c r="D75" s="143"/>
      <c r="E75" s="143"/>
      <c r="F75" s="143"/>
      <c r="G75" s="143"/>
      <c r="H75" s="143"/>
      <c r="I75" s="143"/>
      <c r="J75" s="143"/>
      <c r="K75" s="143"/>
    </row>
  </sheetData>
  <mergeCells count="68">
    <mergeCell ref="F4:F5"/>
    <mergeCell ref="A14:K14"/>
    <mergeCell ref="A15:A17"/>
    <mergeCell ref="B15:B17"/>
    <mergeCell ref="G15:G17"/>
    <mergeCell ref="H15:H17"/>
    <mergeCell ref="K15:K17"/>
    <mergeCell ref="F16:F17"/>
    <mergeCell ref="A26:K26"/>
    <mergeCell ref="A27:A29"/>
    <mergeCell ref="B27:B29"/>
    <mergeCell ref="G27:G29"/>
    <mergeCell ref="H27:H29"/>
    <mergeCell ref="K27:K29"/>
    <mergeCell ref="F28:F29"/>
    <mergeCell ref="I40:I42"/>
    <mergeCell ref="J40:J42"/>
    <mergeCell ref="C40:F40"/>
    <mergeCell ref="C41:E41"/>
    <mergeCell ref="C27:F27"/>
    <mergeCell ref="C28:E28"/>
    <mergeCell ref="A38:K38"/>
    <mergeCell ref="A39:K39"/>
    <mergeCell ref="A40:A42"/>
    <mergeCell ref="B40:B42"/>
    <mergeCell ref="K40:K42"/>
    <mergeCell ref="F41:F42"/>
    <mergeCell ref="J52:J54"/>
    <mergeCell ref="K52:K54"/>
    <mergeCell ref="G52:G54"/>
    <mergeCell ref="F53:F54"/>
    <mergeCell ref="G40:G42"/>
    <mergeCell ref="H40:H42"/>
    <mergeCell ref="A51:K51"/>
    <mergeCell ref="A52:A54"/>
    <mergeCell ref="B52:B54"/>
    <mergeCell ref="C52:F52"/>
    <mergeCell ref="C53:E53"/>
    <mergeCell ref="J64:J66"/>
    <mergeCell ref="K64:K66"/>
    <mergeCell ref="G64:G66"/>
    <mergeCell ref="F65:F66"/>
    <mergeCell ref="H52:H54"/>
    <mergeCell ref="I52:I54"/>
    <mergeCell ref="A63:K63"/>
    <mergeCell ref="A64:A66"/>
    <mergeCell ref="B64:B66"/>
    <mergeCell ref="C64:F64"/>
    <mergeCell ref="C65:E65"/>
    <mergeCell ref="I3:I5"/>
    <mergeCell ref="J3:J5"/>
    <mergeCell ref="C3:F3"/>
    <mergeCell ref="C4:E4"/>
    <mergeCell ref="A1:K1"/>
    <mergeCell ref="A2:K2"/>
    <mergeCell ref="A3:A5"/>
    <mergeCell ref="B3:B5"/>
    <mergeCell ref="G3:G5"/>
    <mergeCell ref="H3:H5"/>
    <mergeCell ref="K3:K5"/>
    <mergeCell ref="I15:I17"/>
    <mergeCell ref="J15:J17"/>
    <mergeCell ref="C15:F15"/>
    <mergeCell ref="C16:E16"/>
    <mergeCell ref="I27:I29"/>
    <mergeCell ref="J27:J29"/>
    <mergeCell ref="H64:H66"/>
    <mergeCell ref="I64:I66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38"/>
    <col customWidth="1" min="2" max="7" width="13.0"/>
    <col customWidth="1" min="8" max="8" width="15.13"/>
    <col customWidth="1" min="9" max="26" width="7.63"/>
  </cols>
  <sheetData>
    <row r="1" ht="14.25" customHeight="1">
      <c r="A1" s="144" t="s">
        <v>48</v>
      </c>
      <c r="B1" s="145"/>
      <c r="C1" s="145"/>
      <c r="D1" s="145"/>
      <c r="E1" s="145"/>
      <c r="F1" s="145"/>
      <c r="G1" s="145"/>
      <c r="H1" s="146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</row>
    <row r="2" ht="14.25" customHeight="1">
      <c r="A2" s="148" t="s">
        <v>49</v>
      </c>
      <c r="B2" s="149" t="s">
        <v>50</v>
      </c>
      <c r="C2" s="150" t="s">
        <v>57</v>
      </c>
      <c r="D2" s="148" t="s">
        <v>58</v>
      </c>
      <c r="E2" s="148" t="s">
        <v>52</v>
      </c>
      <c r="F2" s="148" t="s">
        <v>53</v>
      </c>
      <c r="G2" s="148" t="s">
        <v>54</v>
      </c>
      <c r="H2" s="151" t="s">
        <v>56</v>
      </c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</row>
    <row r="3" ht="14.25" customHeight="1">
      <c r="A3" s="152" t="s">
        <v>18</v>
      </c>
      <c r="B3" s="153">
        <f>'Загальна вартість електр.'!B43/'Вихідні дані'!$C$6</f>
        <v>0.09128159357</v>
      </c>
      <c r="C3" s="153">
        <f>SUM('Загальна вартість електр.'!C43+'Загальна вартість електр.'!D43+'Загальна вартість електр.'!E43)/'Вихідні дані'!$C$6</f>
        <v>0.006357255872</v>
      </c>
      <c r="D3" s="153">
        <f>'Загальна вартість електр.'!F43/'Вихідні дані'!$C$6</f>
        <v>0.01043044343</v>
      </c>
      <c r="E3" s="153">
        <f>'Загальна вартість електр.'!G43/'Вихідні дані'!$C$6</f>
        <v>0.01299564283</v>
      </c>
      <c r="F3" s="153">
        <f>'Загальна вартість електр.'!H43/'Вихідні дані'!$C$6</f>
        <v>0.003472757516</v>
      </c>
      <c r="G3" s="153">
        <f>'Загальна вартість електр.'!I43/'Вихідні дані'!$C$6</f>
        <v>0.01060894965</v>
      </c>
      <c r="H3" s="153">
        <f t="shared" ref="H3:H10" si="1">SUM(B3:G3)</f>
        <v>0.1351466429</v>
      </c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</row>
    <row r="4" ht="14.25" customHeight="1">
      <c r="A4" s="152" t="s">
        <v>19</v>
      </c>
      <c r="B4" s="153">
        <f>'Загальна вартість електр.'!B44/'Вихідні дані'!$C$6</f>
        <v>0.09128159357</v>
      </c>
      <c r="C4" s="153">
        <f>SUM('Загальна вартість електр.'!C44+'Загальна вартість електр.'!D44+'Загальна вартість електр.'!E44)/'Вихідні дані'!$C$6</f>
        <v>0.006357255872</v>
      </c>
      <c r="D4" s="153">
        <f>'Загальна вартість електр.'!F44/'Вихідні дані'!$C$6</f>
        <v>0.007008397907</v>
      </c>
      <c r="E4" s="153">
        <f>'Загальна вартість електр.'!G44/'Вихідні дані'!$C$6</f>
        <v>0.01299564283</v>
      </c>
      <c r="F4" s="153">
        <f>'Загальна вартість електр.'!H44/'Вихідні дані'!$C$6</f>
        <v>0.003472757516</v>
      </c>
      <c r="G4" s="153">
        <f>'Загальна вартість електр.'!I44/'Вихідні дані'!$C$6</f>
        <v>0.01060894965</v>
      </c>
      <c r="H4" s="153">
        <f t="shared" si="1"/>
        <v>0.1317245973</v>
      </c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</row>
    <row r="5" ht="14.25" customHeight="1">
      <c r="A5" s="152" t="s">
        <v>20</v>
      </c>
      <c r="B5" s="153">
        <f>'Загальна вартість електр.'!B45/'Вихідні дані'!$C$6</f>
        <v>0.09128159357</v>
      </c>
      <c r="C5" s="153">
        <f>SUM('Загальна вартість електр.'!C45+'Загальна вартість електр.'!D45+'Загальна вартість електр.'!E45)/'Вихідні дані'!$C$6</f>
        <v>0.006357255872</v>
      </c>
      <c r="D5" s="153">
        <f>'Загальна вартість електр.'!F45/'Вихідні дані'!$C$6</f>
        <v>0.007762992413</v>
      </c>
      <c r="E5" s="153">
        <f>'Загальна вартість електр.'!G45/'Вихідні дані'!$C$6</f>
        <v>0.01299564283</v>
      </c>
      <c r="F5" s="153">
        <f>'Загальна вартість електр.'!H45/'Вихідні дані'!$C$6</f>
        <v>0.003472757516</v>
      </c>
      <c r="G5" s="153">
        <f>'Загальна вартість електр.'!I45/'Вихідні дані'!$C$6</f>
        <v>0.01060894965</v>
      </c>
      <c r="H5" s="153">
        <f t="shared" si="1"/>
        <v>0.1324791919</v>
      </c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</row>
    <row r="6" ht="14.25" customHeight="1">
      <c r="A6" s="152" t="s">
        <v>21</v>
      </c>
      <c r="B6" s="153">
        <f>'Загальна вартість електр.'!B46/'Вихідні дані'!$C$6</f>
        <v>0.09128159357</v>
      </c>
      <c r="C6" s="153">
        <f>SUM('Загальна вартість електр.'!C46+'Загальна вартість електр.'!D46+'Загальна вартість електр.'!E46)/'Вихідні дані'!$C$6</f>
        <v>0.006357255872</v>
      </c>
      <c r="D6" s="153">
        <f>'Загальна вартість електр.'!F46/'Вихідні дані'!$C$6</f>
        <v>0.008681893789</v>
      </c>
      <c r="E6" s="153">
        <f>'Загальна вартість електр.'!G46/'Вихідні дані'!$C$6</f>
        <v>0.01299564283</v>
      </c>
      <c r="F6" s="153">
        <f>'Загальна вартість електр.'!H46/'Вихідні дані'!$C$6</f>
        <v>0.003472757516</v>
      </c>
      <c r="G6" s="153">
        <f>'Загальна вартість електр.'!I46/'Вихідні дані'!$C$6</f>
        <v>0.01060894965</v>
      </c>
      <c r="H6" s="153">
        <f t="shared" si="1"/>
        <v>0.1333980932</v>
      </c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</row>
    <row r="7" ht="14.25" customHeight="1">
      <c r="A7" s="152" t="s">
        <v>22</v>
      </c>
      <c r="B7" s="153">
        <f>'Загальна вартість електр.'!B47/'Вихідні дані'!$C$6</f>
        <v>0.09128159357</v>
      </c>
      <c r="C7" s="153">
        <f>SUM('Загальна вартість електр.'!C47+'Загальна вартість електр.'!D47+'Загальна вартість електр.'!E47)/'Вихідні дані'!$C$6</f>
        <v>0.006357255872</v>
      </c>
      <c r="D7" s="153">
        <f>'Загальна вартість електр.'!F47/'Вихідні дані'!$C$6</f>
        <v>0.008623067873</v>
      </c>
      <c r="E7" s="153">
        <f>'Загальна вартість електр.'!G47/'Вихідні дані'!$C$6</f>
        <v>0.01299564283</v>
      </c>
      <c r="F7" s="153">
        <f>'Загальна вартість електр.'!H47/'Вихідні дані'!$C$6</f>
        <v>0.003472757516</v>
      </c>
      <c r="G7" s="153">
        <f>'Загальна вартість електр.'!I47/'Вихідні дані'!$C$6</f>
        <v>0.01060894965</v>
      </c>
      <c r="H7" s="153">
        <f t="shared" si="1"/>
        <v>0.1333392673</v>
      </c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</row>
    <row r="8" ht="14.25" customHeight="1">
      <c r="A8" s="152" t="s">
        <v>23</v>
      </c>
      <c r="B8" s="153">
        <f>'Загальна вартість електр.'!B48/'Вихідні дані'!$C$6</f>
        <v>0.09128159357</v>
      </c>
      <c r="C8" s="153">
        <f>SUM('Загальна вартість електр.'!C48+'Загальна вартість електр.'!D48+'Загальна вартість електр.'!E48)/'Вихідні дані'!$C$6</f>
        <v>0.006357255872</v>
      </c>
      <c r="D8" s="153">
        <f>'Загальна вартість електр.'!F48/'Вихідні дані'!$C$6</f>
        <v>0.007738650655</v>
      </c>
      <c r="E8" s="153">
        <f>'Загальна вартість електр.'!G48/'Вихідні дані'!$C$6</f>
        <v>0.01299564283</v>
      </c>
      <c r="F8" s="153">
        <f>'Загальна вартість електр.'!H48/'Вихідні дані'!$C$6</f>
        <v>0.003472757516</v>
      </c>
      <c r="G8" s="153">
        <f>'Загальна вартість електр.'!I48/'Вихідні дані'!$C$6</f>
        <v>0.01060894965</v>
      </c>
      <c r="H8" s="153">
        <f t="shared" si="1"/>
        <v>0.1324548501</v>
      </c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</row>
    <row r="9" ht="14.25" customHeight="1">
      <c r="A9" s="152" t="s">
        <v>24</v>
      </c>
      <c r="B9" s="153">
        <f>'Загальна вартість електр.'!B49/'Вихідні дані'!$C$6</f>
        <v>0.09128159357</v>
      </c>
      <c r="C9" s="153">
        <f>SUM('Загальна вартість електр.'!C49+'Загальна вартість електр.'!D49+'Загальна вартість електр.'!E49)/'Вихідні дані'!$C$6</f>
        <v>0.006357255872</v>
      </c>
      <c r="D9" s="153">
        <f>'Загальна вартість електр.'!F49/'Вихідні дані'!$C$6</f>
        <v>0.009176842874</v>
      </c>
      <c r="E9" s="153">
        <f>'Загальна вартість електр.'!G49/'Вихідні дані'!$C$6</f>
        <v>0.01299564283</v>
      </c>
      <c r="F9" s="153">
        <f>'Загальна вартість електр.'!H49/'Вихідні дані'!$C$6</f>
        <v>0.003472757516</v>
      </c>
      <c r="G9" s="153">
        <f>'Загальна вартість електр.'!I49/'Вихідні дані'!$C$6</f>
        <v>0.01060894965</v>
      </c>
      <c r="H9" s="153">
        <f t="shared" si="1"/>
        <v>0.1338930423</v>
      </c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</row>
    <row r="10" ht="14.25" customHeight="1">
      <c r="A10" s="152" t="s">
        <v>25</v>
      </c>
      <c r="B10" s="153">
        <f>'Загальна вартість електр.'!B50/'Вихідні дані'!$C$6</f>
        <v>0.09128159357</v>
      </c>
      <c r="C10" s="153">
        <f>SUM('Загальна вартість електр.'!C50+'Загальна вартість електр.'!D50+'Загальна вартість електр.'!E50)/'Вихідні дані'!$C$6</f>
        <v>0.006357255872</v>
      </c>
      <c r="D10" s="153">
        <f>'Загальна вартість електр.'!F50/'Вихідні дані'!$C$6</f>
        <v>0.009558197087</v>
      </c>
      <c r="E10" s="153">
        <f>'Загальна вартість електр.'!G50/'Вихідні дані'!$C$6</f>
        <v>0.01299564283</v>
      </c>
      <c r="F10" s="153">
        <f>'Загальна вартість електр.'!H50/'Вихідні дані'!$C$6</f>
        <v>0.003472757516</v>
      </c>
      <c r="G10" s="153">
        <f>'Загальна вартість електр.'!I50/'Вихідні дані'!$C$6</f>
        <v>0.01060894965</v>
      </c>
      <c r="H10" s="153">
        <f t="shared" si="1"/>
        <v>0.1342743965</v>
      </c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ht="14.25" customHeight="1">
      <c r="A11" s="154" t="s">
        <v>62</v>
      </c>
      <c r="B11" s="2"/>
      <c r="C11" s="2"/>
      <c r="D11" s="2"/>
      <c r="E11" s="2"/>
      <c r="F11" s="2"/>
      <c r="G11" s="2"/>
      <c r="H11" s="155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ht="14.25" customHeight="1">
      <c r="A12" s="148" t="s">
        <v>49</v>
      </c>
      <c r="B12" s="149" t="s">
        <v>50</v>
      </c>
      <c r="C12" s="150" t="s">
        <v>57</v>
      </c>
      <c r="D12" s="148" t="s">
        <v>58</v>
      </c>
      <c r="E12" s="148" t="s">
        <v>52</v>
      </c>
      <c r="F12" s="148" t="s">
        <v>53</v>
      </c>
      <c r="G12" s="148" t="s">
        <v>54</v>
      </c>
      <c r="H12" s="151" t="s">
        <v>56</v>
      </c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ht="14.25" customHeight="1">
      <c r="A13" s="152" t="s">
        <v>18</v>
      </c>
      <c r="B13" s="156">
        <f>'Загальна вартість електр.'!B55/'Вихідні дані'!$C$6</f>
        <v>0.07966043247</v>
      </c>
      <c r="C13" s="156">
        <f>SUM('Загальна вартість електр.'!C55:E55)/'Вихідні дані'!$C$6</f>
        <v>0.006357255872</v>
      </c>
      <c r="D13" s="156">
        <f>'Загальна вартість електр.'!F55/'Вихідні дані'!$C$6</f>
        <v>0.01043044343</v>
      </c>
      <c r="E13" s="156">
        <f>'Загальна вартість електр.'!G55/'Вихідні дані'!$C$6</f>
        <v>0.01299564283</v>
      </c>
      <c r="F13" s="156">
        <f>'Загальна вартість електр.'!H55/'Вихідні дані'!$C$6</f>
        <v>0.003472757516</v>
      </c>
      <c r="G13" s="156">
        <f>'Загальна вартість електр.'!I55/'Вихідні дані'!$C$6</f>
        <v>0.01060894965</v>
      </c>
      <c r="H13" s="156">
        <f t="shared" ref="H13:H20" si="2">SUM(B13:G13)</f>
        <v>0.1235254818</v>
      </c>
      <c r="I13" s="147"/>
      <c r="J13" s="157">
        <f>C13+D13</f>
        <v>0.0167876993</v>
      </c>
      <c r="K13" s="147">
        <f>J13*100</f>
        <v>1.67876993</v>
      </c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ht="14.25" customHeight="1">
      <c r="A14" s="152" t="s">
        <v>19</v>
      </c>
      <c r="B14" s="156">
        <f>'Загальна вартість електр.'!B56/'Вихідні дані'!$C$6</f>
        <v>0.07966043247</v>
      </c>
      <c r="C14" s="156">
        <f>SUM('Загальна вартість електр.'!C56:E56)/'Вихідні дані'!$C$6</f>
        <v>0.006357255872</v>
      </c>
      <c r="D14" s="156">
        <f>'Загальна вартість електр.'!F56/'Вихідні дані'!$C$6</f>
        <v>0.007008397907</v>
      </c>
      <c r="E14" s="156">
        <f>'Загальна вартість електр.'!G56/'Вихідні дані'!$C$6</f>
        <v>0.01299564283</v>
      </c>
      <c r="F14" s="156">
        <f>'Загальна вартість електр.'!H56/'Вихідні дані'!$C$6</f>
        <v>0.003472757516</v>
      </c>
      <c r="G14" s="156">
        <f>'Загальна вартість електр.'!I56/'Вихідні дані'!$C$6</f>
        <v>0.01060894965</v>
      </c>
      <c r="H14" s="156">
        <f t="shared" si="2"/>
        <v>0.1201034362</v>
      </c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ht="14.25" customHeight="1">
      <c r="A15" s="152" t="s">
        <v>20</v>
      </c>
      <c r="B15" s="156">
        <f>'Загальна вартість електр.'!B57/'Вихідні дані'!$C$6</f>
        <v>0.07966043247</v>
      </c>
      <c r="C15" s="156">
        <f>SUM('Загальна вартість електр.'!C57:E57)/'Вихідні дані'!$C$6</f>
        <v>0.006357255872</v>
      </c>
      <c r="D15" s="156">
        <f>'Загальна вартість електр.'!F57/'Вихідні дані'!$C$6</f>
        <v>0.007762992413</v>
      </c>
      <c r="E15" s="156">
        <f>'Загальна вартість електр.'!G57/'Вихідні дані'!$C$6</f>
        <v>0.01299564283</v>
      </c>
      <c r="F15" s="156">
        <f>'Загальна вартість електр.'!H57/'Вихідні дані'!$C$6</f>
        <v>0.003472757516</v>
      </c>
      <c r="G15" s="156">
        <f>'Загальна вартість електр.'!I57/'Вихідні дані'!$C$6</f>
        <v>0.01060894965</v>
      </c>
      <c r="H15" s="156">
        <f t="shared" si="2"/>
        <v>0.1208580308</v>
      </c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ht="14.25" customHeight="1">
      <c r="A16" s="152" t="s">
        <v>21</v>
      </c>
      <c r="B16" s="156">
        <f>'Загальна вартість електр.'!B58/'Вихідні дані'!$C$6</f>
        <v>0.07966043247</v>
      </c>
      <c r="C16" s="156">
        <f>SUM('Загальна вартість електр.'!C58:E58)/'Вихідні дані'!$C$6</f>
        <v>0.006357255872</v>
      </c>
      <c r="D16" s="156">
        <f>'Загальна вартість електр.'!F58/'Вихідні дані'!$C$6</f>
        <v>0.008681893789</v>
      </c>
      <c r="E16" s="156">
        <f>'Загальна вартість електр.'!G58/'Вихідні дані'!$C$6</f>
        <v>0.01299564283</v>
      </c>
      <c r="F16" s="156">
        <f>'Загальна вартість електр.'!H58/'Вихідні дані'!$C$6</f>
        <v>0.003472757516</v>
      </c>
      <c r="G16" s="156">
        <f>'Загальна вартість електр.'!I58/'Вихідні дані'!$C$6</f>
        <v>0.01060894965</v>
      </c>
      <c r="H16" s="156">
        <f t="shared" si="2"/>
        <v>0.1217769321</v>
      </c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</row>
    <row r="17" ht="14.25" customHeight="1">
      <c r="A17" s="152" t="s">
        <v>22</v>
      </c>
      <c r="B17" s="156">
        <f>'Загальна вартість електр.'!B59/'Вихідні дані'!$C$6</f>
        <v>0.07966043247</v>
      </c>
      <c r="C17" s="156">
        <f>SUM('Загальна вартість електр.'!C59:E59)/'Вихідні дані'!$C$6</f>
        <v>0.006357255872</v>
      </c>
      <c r="D17" s="156">
        <f>'Загальна вартість електр.'!F59/'Вихідні дані'!$C$6</f>
        <v>0.008623067873</v>
      </c>
      <c r="E17" s="156">
        <f>'Загальна вартість електр.'!G59/'Вихідні дані'!$C$6</f>
        <v>0.01299564283</v>
      </c>
      <c r="F17" s="156">
        <f>'Загальна вартість електр.'!H59/'Вихідні дані'!$C$6</f>
        <v>0.003472757516</v>
      </c>
      <c r="G17" s="156">
        <f>'Загальна вартість електр.'!I59/'Вихідні дані'!$C$6</f>
        <v>0.01060894965</v>
      </c>
      <c r="H17" s="156">
        <f t="shared" si="2"/>
        <v>0.1217181062</v>
      </c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</row>
    <row r="18" ht="14.25" customHeight="1">
      <c r="A18" s="152" t="s">
        <v>23</v>
      </c>
      <c r="B18" s="156">
        <f>'Загальна вартість електр.'!B60/'Вихідні дані'!$C$6</f>
        <v>0.07966043247</v>
      </c>
      <c r="C18" s="156">
        <f>SUM('Загальна вартість електр.'!C60:E60)/'Вихідні дані'!$C$6</f>
        <v>0.006357255872</v>
      </c>
      <c r="D18" s="156">
        <f>'Загальна вартість електр.'!F60/'Вихідні дані'!$C$6</f>
        <v>0.007738650655</v>
      </c>
      <c r="E18" s="156">
        <f>'Загальна вартість електр.'!G60/'Вихідні дані'!$C$6</f>
        <v>0.01299564283</v>
      </c>
      <c r="F18" s="156">
        <f>'Загальна вартість електр.'!H60/'Вихідні дані'!$C$6</f>
        <v>0.003472757516</v>
      </c>
      <c r="G18" s="156">
        <f>'Загальна вартість електр.'!I60/'Вихідні дані'!$C$6</f>
        <v>0.01060894965</v>
      </c>
      <c r="H18" s="156">
        <f t="shared" si="2"/>
        <v>0.120833689</v>
      </c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</row>
    <row r="19" ht="14.25" customHeight="1">
      <c r="A19" s="152" t="s">
        <v>24</v>
      </c>
      <c r="B19" s="156">
        <f>'Загальна вартість електр.'!B61/'Вихідні дані'!$C$6</f>
        <v>0.07966043247</v>
      </c>
      <c r="C19" s="156">
        <f>SUM('Загальна вартість електр.'!C61:E61)/'Вихідні дані'!$C$6</f>
        <v>0.006357255872</v>
      </c>
      <c r="D19" s="156">
        <f>'Загальна вартість електр.'!F61/'Вихідні дані'!$C$6</f>
        <v>0.009176842874</v>
      </c>
      <c r="E19" s="156">
        <f>'Загальна вартість електр.'!G61/'Вихідні дані'!$C$6</f>
        <v>0.01299564283</v>
      </c>
      <c r="F19" s="156">
        <f>'Загальна вартість електр.'!H61/'Вихідні дані'!$C$6</f>
        <v>0.003472757516</v>
      </c>
      <c r="G19" s="156">
        <f>'Загальна вартість електр.'!I61/'Вихідні дані'!$C$6</f>
        <v>0.01060894965</v>
      </c>
      <c r="H19" s="156">
        <f t="shared" si="2"/>
        <v>0.1222718812</v>
      </c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</row>
    <row r="20" ht="14.25" customHeight="1">
      <c r="A20" s="152" t="s">
        <v>25</v>
      </c>
      <c r="B20" s="156">
        <f>'Загальна вартість електр.'!B62/'Вихідні дані'!$C$6</f>
        <v>0.07966043247</v>
      </c>
      <c r="C20" s="156">
        <f>SUM('Загальна вартість електр.'!C62:E62)/'Вихідні дані'!$C$6</f>
        <v>0.006357255872</v>
      </c>
      <c r="D20" s="156">
        <f>'Загальна вартість електр.'!F62/'Вихідні дані'!$C$6</f>
        <v>0.009558197087</v>
      </c>
      <c r="E20" s="156">
        <f>'Загальна вартість електр.'!G62/'Вихідні дані'!$C$6</f>
        <v>0.01299564283</v>
      </c>
      <c r="F20" s="156">
        <f>'Загальна вартість електр.'!H62/'Вихідні дані'!$C$6</f>
        <v>0.003472757516</v>
      </c>
      <c r="G20" s="156">
        <f>'Загальна вартість електр.'!I62/'Вихідні дані'!$C$6</f>
        <v>0.01060894965</v>
      </c>
      <c r="H20" s="156">
        <f t="shared" si="2"/>
        <v>0.1226532354</v>
      </c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</row>
    <row r="21" ht="14.25" customHeight="1"/>
    <row r="22" ht="14.25" customHeight="1"/>
    <row r="23" ht="14.25" customHeight="1"/>
    <row r="24" ht="14.25" customHeight="1">
      <c r="J24" s="158"/>
    </row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H1"/>
    <mergeCell ref="A11:H11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9.25"/>
    <col customWidth="1" min="2" max="2" width="20.88"/>
    <col customWidth="1" min="3" max="9" width="13.88"/>
    <col customWidth="1" min="10" max="26" width="7.63"/>
  </cols>
  <sheetData>
    <row r="1" ht="14.25" customHeight="1">
      <c r="A1" s="159" t="s">
        <v>70</v>
      </c>
      <c r="B1" s="14"/>
      <c r="C1" s="14"/>
      <c r="D1" s="14"/>
      <c r="E1" s="14"/>
      <c r="F1" s="14"/>
      <c r="G1" s="14"/>
      <c r="H1" s="14"/>
      <c r="I1" s="15"/>
    </row>
    <row r="2" ht="14.25" customHeight="1">
      <c r="A2" s="160" t="s">
        <v>71</v>
      </c>
      <c r="B2" s="160" t="s">
        <v>49</v>
      </c>
      <c r="C2" s="160" t="s">
        <v>50</v>
      </c>
      <c r="D2" s="160" t="s">
        <v>57</v>
      </c>
      <c r="E2" s="160" t="s">
        <v>58</v>
      </c>
      <c r="F2" s="160" t="s">
        <v>52</v>
      </c>
      <c r="G2" s="160" t="s">
        <v>53</v>
      </c>
      <c r="H2" s="160" t="s">
        <v>54</v>
      </c>
      <c r="I2" s="161" t="s">
        <v>56</v>
      </c>
    </row>
    <row r="3" ht="14.25" customHeight="1">
      <c r="A3" s="162" t="s">
        <v>72</v>
      </c>
      <c r="B3" s="91" t="s">
        <v>18</v>
      </c>
      <c r="C3" s="96">
        <f>'Загальна вартість електр.'!B43</f>
        <v>82337.8977</v>
      </c>
      <c r="D3" s="96">
        <f>'Загальна вартість електр.'!C43+'Загальна вартість електр.'!D43+'Загальна вартість електр.'!E43</f>
        <v>5734.377142</v>
      </c>
      <c r="E3" s="96">
        <f>'Загальна вартість електр.'!F43</f>
        <v>9408.477111</v>
      </c>
      <c r="F3" s="96">
        <f>'Загальна вартість електр.'!G43</f>
        <v>11722.34037</v>
      </c>
      <c r="G3" s="96">
        <f>'Загальна вартість електр.'!H43</f>
        <v>3132.499575</v>
      </c>
      <c r="H3" s="96">
        <f>'Загальна вартість електр.'!I43</f>
        <v>9569.493444</v>
      </c>
      <c r="I3" s="96">
        <f t="shared" ref="I3:I6" si="1">SUM(C3:H3)</f>
        <v>121905.0853</v>
      </c>
    </row>
    <row r="4" ht="14.25" customHeight="1">
      <c r="A4" s="20"/>
      <c r="B4" s="98" t="s">
        <v>19</v>
      </c>
      <c r="C4" s="103">
        <f>'Загальна вартість електр.'!B44</f>
        <v>82337.8977</v>
      </c>
      <c r="D4" s="103">
        <f>'Загальна вартість електр.'!C44+'Загальна вартість електр.'!D44+'Загальна вартість електр.'!E44</f>
        <v>5734.377142</v>
      </c>
      <c r="E4" s="103">
        <f>'Загальна вартість електр.'!F44</f>
        <v>6321.720813</v>
      </c>
      <c r="F4" s="103">
        <f>'Загальна вартість електр.'!G44</f>
        <v>11722.34037</v>
      </c>
      <c r="G4" s="103">
        <f>'Загальна вартість електр.'!H44</f>
        <v>3132.499575</v>
      </c>
      <c r="H4" s="103">
        <f>'Загальна вартість електр.'!I44</f>
        <v>9569.493444</v>
      </c>
      <c r="I4" s="103">
        <f t="shared" si="1"/>
        <v>118818.329</v>
      </c>
    </row>
    <row r="5" ht="14.25" customHeight="1">
      <c r="A5" s="163" t="s">
        <v>73</v>
      </c>
      <c r="B5" s="98" t="s">
        <v>18</v>
      </c>
      <c r="C5" s="103">
        <f>'Загальна вартість електр.'!B55</f>
        <v>71855.36846</v>
      </c>
      <c r="D5" s="103">
        <f>'Загальна вартість електр.'!C55+'Загальна вартість електр.'!D55+'Загальна вартість електр.'!E55</f>
        <v>5734.377142</v>
      </c>
      <c r="E5" s="103">
        <f>'Загальна вартість електр.'!F55</f>
        <v>9408.477111</v>
      </c>
      <c r="F5" s="103">
        <f>'Загальна вартість електр.'!G55</f>
        <v>11722.34037</v>
      </c>
      <c r="G5" s="103">
        <f>'Загальна вартість електр.'!H55</f>
        <v>3132.499575</v>
      </c>
      <c r="H5" s="103">
        <f>'Загальна вартість електр.'!I55</f>
        <v>9569.493444</v>
      </c>
      <c r="I5" s="103">
        <f t="shared" si="1"/>
        <v>111422.5561</v>
      </c>
    </row>
    <row r="6" ht="14.25" customHeight="1">
      <c r="A6" s="72"/>
      <c r="B6" s="105" t="s">
        <v>19</v>
      </c>
      <c r="C6" s="110">
        <f>'Загальна вартість електр.'!B56</f>
        <v>71855.36846</v>
      </c>
      <c r="D6" s="110">
        <f>'Загальна вартість електр.'!C56+'Загальна вартість електр.'!D56+'Загальна вартість електр.'!E56</f>
        <v>5734.377142</v>
      </c>
      <c r="E6" s="110">
        <f>'Загальна вартість електр.'!F56</f>
        <v>6321.720813</v>
      </c>
      <c r="F6" s="110">
        <f>'Загальна вартість електр.'!G56</f>
        <v>11722.34037</v>
      </c>
      <c r="G6" s="110">
        <f>'Загальна вартість електр.'!H56</f>
        <v>3132.499575</v>
      </c>
      <c r="H6" s="110">
        <f>'Загальна вартість електр.'!I56</f>
        <v>9569.493444</v>
      </c>
      <c r="I6" s="110">
        <f t="shared" si="1"/>
        <v>108335.7998</v>
      </c>
    </row>
    <row r="7" ht="14.25" customHeight="1">
      <c r="A7" s="159" t="s">
        <v>74</v>
      </c>
      <c r="B7" s="14"/>
      <c r="C7" s="14"/>
      <c r="D7" s="14"/>
      <c r="E7" s="14"/>
      <c r="F7" s="14"/>
      <c r="G7" s="14"/>
      <c r="H7" s="14"/>
      <c r="I7" s="15"/>
    </row>
    <row r="8" ht="14.25" customHeight="1">
      <c r="A8" s="160" t="s">
        <v>71</v>
      </c>
      <c r="B8" s="160" t="s">
        <v>49</v>
      </c>
      <c r="C8" s="160" t="s">
        <v>50</v>
      </c>
      <c r="D8" s="160" t="s">
        <v>57</v>
      </c>
      <c r="E8" s="160" t="s">
        <v>58</v>
      </c>
      <c r="F8" s="160" t="s">
        <v>52</v>
      </c>
      <c r="G8" s="160" t="s">
        <v>53</v>
      </c>
      <c r="H8" s="160" t="s">
        <v>54</v>
      </c>
      <c r="I8" s="161" t="s">
        <v>56</v>
      </c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</row>
    <row r="9" ht="14.25" customHeight="1">
      <c r="A9" s="162" t="s">
        <v>72</v>
      </c>
      <c r="B9" s="91" t="s">
        <v>18</v>
      </c>
      <c r="C9" s="165">
        <f t="shared" ref="C9:I9" si="2">C3/$I$3</f>
        <v>0.675426275</v>
      </c>
      <c r="D9" s="165">
        <f t="shared" si="2"/>
        <v>0.04703968769</v>
      </c>
      <c r="E9" s="165">
        <f t="shared" si="2"/>
        <v>0.07717870903</v>
      </c>
      <c r="F9" s="165">
        <f t="shared" si="2"/>
        <v>0.09615956823</v>
      </c>
      <c r="G9" s="165">
        <f t="shared" si="2"/>
        <v>0.0256962174</v>
      </c>
      <c r="H9" s="165">
        <f t="shared" si="2"/>
        <v>0.07849954263</v>
      </c>
      <c r="I9" s="165">
        <f t="shared" si="2"/>
        <v>1</v>
      </c>
    </row>
    <row r="10" ht="14.25" customHeight="1">
      <c r="A10" s="20"/>
      <c r="B10" s="98" t="s">
        <v>19</v>
      </c>
      <c r="C10" s="166">
        <f t="shared" ref="C10:I10" si="3">C4/$I$4</f>
        <v>0.6929730317</v>
      </c>
      <c r="D10" s="166">
        <f t="shared" si="3"/>
        <v>0.04826172181</v>
      </c>
      <c r="E10" s="166">
        <f t="shared" si="3"/>
        <v>0.05320492943</v>
      </c>
      <c r="F10" s="166">
        <f t="shared" si="3"/>
        <v>0.09865767736</v>
      </c>
      <c r="G10" s="166">
        <f t="shared" si="3"/>
        <v>0.02636377401</v>
      </c>
      <c r="H10" s="166">
        <f t="shared" si="3"/>
        <v>0.08053886569</v>
      </c>
      <c r="I10" s="166">
        <f t="shared" si="3"/>
        <v>1</v>
      </c>
    </row>
    <row r="11" ht="14.25" customHeight="1">
      <c r="A11" s="163" t="s">
        <v>73</v>
      </c>
      <c r="B11" s="98" t="s">
        <v>18</v>
      </c>
      <c r="C11" s="166">
        <f t="shared" ref="C11:I11" si="4">C5/$I$5</f>
        <v>0.6448906844</v>
      </c>
      <c r="D11" s="166">
        <f t="shared" si="4"/>
        <v>0.05146513725</v>
      </c>
      <c r="E11" s="166">
        <f t="shared" si="4"/>
        <v>0.08443960936</v>
      </c>
      <c r="F11" s="166">
        <f t="shared" si="4"/>
        <v>0.1052061699</v>
      </c>
      <c r="G11" s="166">
        <f t="shared" si="4"/>
        <v>0.02811369335</v>
      </c>
      <c r="H11" s="166">
        <f t="shared" si="4"/>
        <v>0.08588470574</v>
      </c>
      <c r="I11" s="166">
        <f t="shared" si="4"/>
        <v>1</v>
      </c>
    </row>
    <row r="12" ht="14.25" customHeight="1">
      <c r="A12" s="72"/>
      <c r="B12" s="105" t="s">
        <v>19</v>
      </c>
      <c r="C12" s="167">
        <f t="shared" ref="C12:I12" si="5">C6/$I$6</f>
        <v>0.6632652234</v>
      </c>
      <c r="D12" s="167">
        <f t="shared" si="5"/>
        <v>0.05293150697</v>
      </c>
      <c r="E12" s="167">
        <f t="shared" si="5"/>
        <v>0.05835301741</v>
      </c>
      <c r="F12" s="167">
        <f t="shared" si="5"/>
        <v>0.1082037553</v>
      </c>
      <c r="G12" s="167">
        <f t="shared" si="5"/>
        <v>0.02891472238</v>
      </c>
      <c r="H12" s="167">
        <f t="shared" si="5"/>
        <v>0.08833177455</v>
      </c>
      <c r="I12" s="167">
        <f t="shared" si="5"/>
        <v>1</v>
      </c>
    </row>
    <row r="13" ht="14.25" customHeight="1">
      <c r="A13" s="11"/>
    </row>
    <row r="14" ht="14.25" customHeight="1">
      <c r="A14" s="11"/>
    </row>
    <row r="15" ht="14.25" customHeight="1">
      <c r="A15" s="11"/>
    </row>
    <row r="16" ht="14.25" customHeight="1">
      <c r="A16" s="11"/>
    </row>
    <row r="17" ht="14.25" customHeight="1">
      <c r="A17" s="11"/>
    </row>
    <row r="18" ht="14.25" customHeight="1">
      <c r="A18" s="11"/>
    </row>
    <row r="19" ht="14.25" customHeight="1">
      <c r="A19" s="11"/>
    </row>
    <row r="20" ht="14.25" customHeight="1">
      <c r="A20" s="11"/>
    </row>
    <row r="21" ht="14.25" customHeight="1">
      <c r="A21" s="11"/>
    </row>
    <row r="22" ht="14.25" customHeight="1">
      <c r="A22" s="11"/>
    </row>
    <row r="23" ht="14.25" customHeight="1">
      <c r="A23" s="11"/>
    </row>
    <row r="24" ht="14.25" customHeight="1">
      <c r="A24" s="11"/>
    </row>
    <row r="25" ht="14.25" customHeight="1">
      <c r="A25" s="11"/>
    </row>
    <row r="26" ht="14.25" customHeight="1">
      <c r="A26" s="11"/>
    </row>
    <row r="27" ht="14.25" customHeight="1">
      <c r="A27" s="11"/>
    </row>
    <row r="28" ht="14.25" customHeight="1">
      <c r="A28" s="11"/>
    </row>
    <row r="29" ht="14.25" customHeight="1">
      <c r="A29" s="11"/>
    </row>
    <row r="30" ht="14.25" customHeight="1">
      <c r="A30" s="11"/>
    </row>
    <row r="31" ht="14.25" customHeight="1">
      <c r="A31" s="11"/>
    </row>
    <row r="32" ht="14.25" customHeight="1">
      <c r="A32" s="11"/>
    </row>
    <row r="33" ht="14.25" customHeight="1">
      <c r="A33" s="11"/>
    </row>
    <row r="34" ht="14.25" customHeight="1">
      <c r="A34" s="11"/>
    </row>
    <row r="35" ht="14.25" customHeight="1">
      <c r="A35" s="11"/>
    </row>
    <row r="36" ht="14.25" customHeight="1">
      <c r="A36" s="11"/>
    </row>
    <row r="37" ht="14.25" customHeight="1">
      <c r="A37" s="11"/>
    </row>
    <row r="38" ht="14.25" customHeight="1">
      <c r="A38" s="11"/>
    </row>
    <row r="39" ht="14.25" customHeight="1">
      <c r="A39" s="11"/>
    </row>
    <row r="40" ht="14.25" customHeight="1">
      <c r="A40" s="11"/>
    </row>
    <row r="41" ht="14.25" customHeight="1">
      <c r="A41" s="11"/>
    </row>
    <row r="42" ht="14.25" customHeight="1">
      <c r="A42" s="11"/>
    </row>
    <row r="43" ht="14.25" customHeight="1">
      <c r="A43" s="11"/>
    </row>
    <row r="44" ht="14.25" customHeight="1">
      <c r="A44" s="11"/>
    </row>
    <row r="45" ht="14.25" customHeight="1">
      <c r="A45" s="11"/>
    </row>
    <row r="46" ht="14.25" customHeight="1">
      <c r="A46" s="11"/>
    </row>
    <row r="47" ht="14.25" customHeight="1">
      <c r="A47" s="11"/>
    </row>
    <row r="48" ht="14.25" customHeight="1">
      <c r="A48" s="11"/>
    </row>
    <row r="49" ht="14.25" customHeight="1">
      <c r="A49" s="11"/>
    </row>
    <row r="50" ht="14.25" customHeight="1">
      <c r="A50" s="11"/>
    </row>
    <row r="51" ht="14.25" customHeight="1">
      <c r="A51" s="11"/>
    </row>
    <row r="52" ht="14.25" customHeight="1">
      <c r="A52" s="11"/>
    </row>
    <row r="53" ht="14.25" customHeight="1">
      <c r="A53" s="11"/>
    </row>
    <row r="54" ht="14.25" customHeight="1">
      <c r="A54" s="11"/>
    </row>
    <row r="55" ht="14.25" customHeight="1">
      <c r="A55" s="11"/>
    </row>
    <row r="56" ht="14.25" customHeight="1">
      <c r="A56" s="11"/>
    </row>
    <row r="57" ht="14.25" customHeight="1">
      <c r="A57" s="11"/>
    </row>
    <row r="58" ht="14.25" customHeight="1">
      <c r="A58" s="11"/>
    </row>
    <row r="59" ht="14.25" customHeight="1">
      <c r="A59" s="11"/>
    </row>
    <row r="60" ht="14.25" customHeight="1">
      <c r="A60" s="11"/>
    </row>
    <row r="61" ht="14.25" customHeight="1">
      <c r="A61" s="11"/>
    </row>
    <row r="62" ht="14.25" customHeight="1">
      <c r="A62" s="11"/>
    </row>
    <row r="63" ht="14.25" customHeight="1">
      <c r="A63" s="11"/>
    </row>
    <row r="64" ht="14.25" customHeight="1">
      <c r="A64" s="11"/>
    </row>
    <row r="65" ht="14.25" customHeight="1">
      <c r="A65" s="11"/>
    </row>
    <row r="66" ht="14.25" customHeight="1">
      <c r="A66" s="11"/>
    </row>
    <row r="67" ht="14.25" customHeight="1">
      <c r="A67" s="11"/>
    </row>
    <row r="68" ht="14.25" customHeight="1">
      <c r="A68" s="11"/>
    </row>
    <row r="69" ht="14.25" customHeight="1">
      <c r="A69" s="11"/>
    </row>
    <row r="70" ht="14.25" customHeight="1">
      <c r="A70" s="11"/>
    </row>
    <row r="71" ht="14.25" customHeight="1">
      <c r="A71" s="11"/>
    </row>
    <row r="72" ht="14.25" customHeight="1">
      <c r="A72" s="11"/>
    </row>
    <row r="73" ht="14.25" customHeight="1">
      <c r="A73" s="11"/>
    </row>
    <row r="74" ht="14.25" customHeight="1">
      <c r="A74" s="11"/>
    </row>
    <row r="75" ht="14.25" customHeight="1">
      <c r="A75" s="11"/>
    </row>
    <row r="76" ht="14.25" customHeight="1">
      <c r="A76" s="11"/>
    </row>
    <row r="77" ht="14.25" customHeight="1">
      <c r="A77" s="11"/>
    </row>
    <row r="78" ht="14.25" customHeight="1">
      <c r="A78" s="11"/>
    </row>
    <row r="79" ht="14.25" customHeight="1">
      <c r="A79" s="11"/>
    </row>
    <row r="80" ht="14.25" customHeight="1">
      <c r="A80" s="11"/>
    </row>
    <row r="81" ht="14.25" customHeight="1">
      <c r="A81" s="11"/>
    </row>
    <row r="82" ht="14.25" customHeight="1">
      <c r="A82" s="11"/>
    </row>
    <row r="83" ht="14.25" customHeight="1">
      <c r="A83" s="11"/>
    </row>
    <row r="84" ht="14.25" customHeight="1">
      <c r="A84" s="11"/>
    </row>
    <row r="85" ht="14.25" customHeight="1">
      <c r="A85" s="11"/>
    </row>
    <row r="86" ht="14.25" customHeight="1">
      <c r="A86" s="11"/>
    </row>
    <row r="87" ht="14.25" customHeight="1">
      <c r="A87" s="11"/>
    </row>
    <row r="88" ht="14.25" customHeight="1">
      <c r="A88" s="11"/>
    </row>
    <row r="89" ht="14.25" customHeight="1">
      <c r="A89" s="11"/>
    </row>
    <row r="90" ht="14.25" customHeight="1">
      <c r="A90" s="11"/>
    </row>
    <row r="91" ht="14.25" customHeight="1">
      <c r="A91" s="11"/>
    </row>
    <row r="92" ht="14.25" customHeight="1">
      <c r="A92" s="11"/>
    </row>
    <row r="93" ht="14.25" customHeight="1">
      <c r="A93" s="11"/>
    </row>
    <row r="94" ht="14.25" customHeight="1">
      <c r="A94" s="11"/>
    </row>
    <row r="95" ht="14.25" customHeight="1">
      <c r="A95" s="11"/>
    </row>
    <row r="96" ht="14.25" customHeight="1">
      <c r="A96" s="11"/>
    </row>
    <row r="97" ht="14.25" customHeight="1">
      <c r="A97" s="11"/>
    </row>
    <row r="98" ht="14.25" customHeight="1">
      <c r="A98" s="11"/>
    </row>
    <row r="99" ht="14.25" customHeight="1">
      <c r="A99" s="11"/>
    </row>
    <row r="100" ht="14.25" customHeight="1">
      <c r="A100" s="11"/>
    </row>
    <row r="101" ht="14.25" customHeight="1">
      <c r="A101" s="11"/>
    </row>
    <row r="102" ht="14.25" customHeight="1">
      <c r="A102" s="11"/>
    </row>
    <row r="103" ht="14.25" customHeight="1">
      <c r="A103" s="11"/>
    </row>
    <row r="104" ht="14.25" customHeight="1">
      <c r="A104" s="11"/>
    </row>
    <row r="105" ht="14.25" customHeight="1">
      <c r="A105" s="11"/>
    </row>
    <row r="106" ht="14.25" customHeight="1">
      <c r="A106" s="11"/>
    </row>
    <row r="107" ht="14.25" customHeight="1">
      <c r="A107" s="11"/>
    </row>
    <row r="108" ht="14.25" customHeight="1">
      <c r="A108" s="11"/>
    </row>
    <row r="109" ht="14.25" customHeight="1">
      <c r="A109" s="11"/>
    </row>
    <row r="110" ht="14.25" customHeight="1">
      <c r="A110" s="11"/>
    </row>
    <row r="111" ht="14.25" customHeight="1">
      <c r="A111" s="11"/>
    </row>
    <row r="112" ht="14.25" customHeight="1">
      <c r="A112" s="11"/>
    </row>
    <row r="113" ht="14.25" customHeight="1">
      <c r="A113" s="11"/>
    </row>
    <row r="114" ht="14.25" customHeight="1">
      <c r="A114" s="11"/>
    </row>
    <row r="115" ht="14.25" customHeight="1">
      <c r="A115" s="11"/>
    </row>
    <row r="116" ht="14.25" customHeight="1">
      <c r="A116" s="11"/>
    </row>
    <row r="117" ht="14.25" customHeight="1">
      <c r="A117" s="11"/>
    </row>
    <row r="118" ht="14.25" customHeight="1">
      <c r="A118" s="11"/>
    </row>
    <row r="119" ht="14.25" customHeight="1">
      <c r="A119" s="11"/>
    </row>
    <row r="120" ht="14.25" customHeight="1">
      <c r="A120" s="11"/>
    </row>
    <row r="121" ht="14.25" customHeight="1">
      <c r="A121" s="11"/>
    </row>
    <row r="122" ht="14.25" customHeight="1">
      <c r="A122" s="11"/>
    </row>
    <row r="123" ht="14.25" customHeight="1">
      <c r="A123" s="11"/>
    </row>
    <row r="124" ht="14.25" customHeight="1">
      <c r="A124" s="11"/>
    </row>
    <row r="125" ht="14.25" customHeight="1">
      <c r="A125" s="11"/>
    </row>
    <row r="126" ht="14.25" customHeight="1">
      <c r="A126" s="11"/>
    </row>
    <row r="127" ht="14.25" customHeight="1">
      <c r="A127" s="11"/>
    </row>
    <row r="128" ht="14.25" customHeight="1">
      <c r="A128" s="11"/>
    </row>
    <row r="129" ht="14.25" customHeight="1">
      <c r="A129" s="11"/>
    </row>
    <row r="130" ht="14.25" customHeight="1">
      <c r="A130" s="11"/>
    </row>
    <row r="131" ht="14.25" customHeight="1">
      <c r="A131" s="11"/>
    </row>
    <row r="132" ht="14.25" customHeight="1">
      <c r="A132" s="11"/>
    </row>
    <row r="133" ht="14.25" customHeight="1">
      <c r="A133" s="11"/>
    </row>
    <row r="134" ht="14.25" customHeight="1">
      <c r="A134" s="11"/>
    </row>
    <row r="135" ht="14.25" customHeight="1">
      <c r="A135" s="11"/>
    </row>
    <row r="136" ht="14.25" customHeight="1">
      <c r="A136" s="11"/>
    </row>
    <row r="137" ht="14.25" customHeight="1">
      <c r="A137" s="11"/>
    </row>
    <row r="138" ht="14.25" customHeight="1">
      <c r="A138" s="11"/>
    </row>
    <row r="139" ht="14.25" customHeight="1">
      <c r="A139" s="11"/>
    </row>
    <row r="140" ht="14.25" customHeight="1">
      <c r="A140" s="11"/>
    </row>
    <row r="141" ht="14.25" customHeight="1">
      <c r="A141" s="11"/>
    </row>
    <row r="142" ht="14.25" customHeight="1">
      <c r="A142" s="11"/>
    </row>
    <row r="143" ht="14.25" customHeight="1">
      <c r="A143" s="11"/>
    </row>
    <row r="144" ht="14.25" customHeight="1">
      <c r="A144" s="11"/>
    </row>
    <row r="145" ht="14.25" customHeight="1">
      <c r="A145" s="11"/>
    </row>
    <row r="146" ht="14.25" customHeight="1">
      <c r="A146" s="11"/>
    </row>
    <row r="147" ht="14.25" customHeight="1">
      <c r="A147" s="11"/>
    </row>
    <row r="148" ht="14.25" customHeight="1">
      <c r="A148" s="11"/>
    </row>
    <row r="149" ht="14.25" customHeight="1">
      <c r="A149" s="11"/>
    </row>
    <row r="150" ht="14.25" customHeight="1">
      <c r="A150" s="11"/>
    </row>
    <row r="151" ht="14.25" customHeight="1">
      <c r="A151" s="11"/>
    </row>
    <row r="152" ht="14.25" customHeight="1">
      <c r="A152" s="11"/>
    </row>
    <row r="153" ht="14.25" customHeight="1">
      <c r="A153" s="11"/>
    </row>
    <row r="154" ht="14.25" customHeight="1">
      <c r="A154" s="11"/>
    </row>
    <row r="155" ht="14.25" customHeight="1">
      <c r="A155" s="11"/>
    </row>
    <row r="156" ht="14.25" customHeight="1">
      <c r="A156" s="11"/>
    </row>
    <row r="157" ht="14.25" customHeight="1">
      <c r="A157" s="11"/>
    </row>
    <row r="158" ht="14.25" customHeight="1">
      <c r="A158" s="11"/>
    </row>
    <row r="159" ht="14.25" customHeight="1">
      <c r="A159" s="11"/>
    </row>
    <row r="160" ht="14.25" customHeight="1">
      <c r="A160" s="11"/>
    </row>
    <row r="161" ht="14.25" customHeight="1">
      <c r="A161" s="11"/>
    </row>
    <row r="162" ht="14.25" customHeight="1">
      <c r="A162" s="11"/>
    </row>
    <row r="163" ht="14.25" customHeight="1">
      <c r="A163" s="11"/>
    </row>
    <row r="164" ht="14.25" customHeight="1">
      <c r="A164" s="11"/>
    </row>
    <row r="165" ht="14.25" customHeight="1">
      <c r="A165" s="11"/>
    </row>
    <row r="166" ht="14.25" customHeight="1">
      <c r="A166" s="11"/>
    </row>
    <row r="167" ht="14.25" customHeight="1">
      <c r="A167" s="11"/>
    </row>
    <row r="168" ht="14.25" customHeight="1">
      <c r="A168" s="11"/>
    </row>
    <row r="169" ht="14.25" customHeight="1">
      <c r="A169" s="11"/>
    </row>
    <row r="170" ht="14.25" customHeight="1">
      <c r="A170" s="11"/>
    </row>
    <row r="171" ht="14.25" customHeight="1">
      <c r="A171" s="11"/>
    </row>
    <row r="172" ht="14.25" customHeight="1">
      <c r="A172" s="11"/>
    </row>
    <row r="173" ht="14.25" customHeight="1">
      <c r="A173" s="11"/>
    </row>
    <row r="174" ht="14.25" customHeight="1">
      <c r="A174" s="11"/>
    </row>
    <row r="175" ht="14.25" customHeight="1">
      <c r="A175" s="11"/>
    </row>
    <row r="176" ht="14.25" customHeight="1">
      <c r="A176" s="11"/>
    </row>
    <row r="177" ht="14.25" customHeight="1">
      <c r="A177" s="11"/>
    </row>
    <row r="178" ht="14.25" customHeight="1">
      <c r="A178" s="11"/>
    </row>
    <row r="179" ht="14.25" customHeight="1">
      <c r="A179" s="11"/>
    </row>
    <row r="180" ht="14.25" customHeight="1">
      <c r="A180" s="11"/>
    </row>
    <row r="181" ht="14.25" customHeight="1">
      <c r="A181" s="11"/>
    </row>
    <row r="182" ht="14.25" customHeight="1">
      <c r="A182" s="11"/>
    </row>
    <row r="183" ht="14.25" customHeight="1">
      <c r="A183" s="11"/>
    </row>
    <row r="184" ht="14.25" customHeight="1">
      <c r="A184" s="11"/>
    </row>
    <row r="185" ht="14.25" customHeight="1">
      <c r="A185" s="11"/>
    </row>
    <row r="186" ht="14.25" customHeight="1">
      <c r="A186" s="11"/>
    </row>
    <row r="187" ht="14.25" customHeight="1">
      <c r="A187" s="11"/>
    </row>
    <row r="188" ht="14.25" customHeight="1">
      <c r="A188" s="11"/>
    </row>
    <row r="189" ht="14.25" customHeight="1">
      <c r="A189" s="11"/>
    </row>
    <row r="190" ht="14.25" customHeight="1">
      <c r="A190" s="11"/>
    </row>
    <row r="191" ht="14.25" customHeight="1">
      <c r="A191" s="11"/>
    </row>
    <row r="192" ht="14.25" customHeight="1">
      <c r="A192" s="11"/>
    </row>
    <row r="193" ht="14.25" customHeight="1">
      <c r="A193" s="11"/>
    </row>
    <row r="194" ht="14.25" customHeight="1">
      <c r="A194" s="11"/>
    </row>
    <row r="195" ht="14.25" customHeight="1">
      <c r="A195" s="11"/>
    </row>
    <row r="196" ht="14.25" customHeight="1">
      <c r="A196" s="11"/>
    </row>
    <row r="197" ht="14.25" customHeight="1">
      <c r="A197" s="11"/>
    </row>
    <row r="198" ht="14.25" customHeight="1">
      <c r="A198" s="11"/>
    </row>
    <row r="199" ht="14.25" customHeight="1">
      <c r="A199" s="11"/>
    </row>
    <row r="200" ht="14.25" customHeight="1">
      <c r="A200" s="11"/>
    </row>
    <row r="201" ht="14.25" customHeight="1">
      <c r="A201" s="11"/>
    </row>
    <row r="202" ht="14.25" customHeight="1">
      <c r="A202" s="11"/>
    </row>
    <row r="203" ht="14.25" customHeight="1">
      <c r="A203" s="11"/>
    </row>
    <row r="204" ht="14.25" customHeight="1">
      <c r="A204" s="11"/>
    </row>
    <row r="205" ht="14.25" customHeight="1">
      <c r="A205" s="11"/>
    </row>
    <row r="206" ht="14.25" customHeight="1">
      <c r="A206" s="11"/>
    </row>
    <row r="207" ht="14.25" customHeight="1">
      <c r="A207" s="11"/>
    </row>
    <row r="208" ht="14.25" customHeight="1">
      <c r="A208" s="11"/>
    </row>
    <row r="209" ht="14.25" customHeight="1">
      <c r="A209" s="11"/>
    </row>
    <row r="210" ht="14.25" customHeight="1">
      <c r="A210" s="11"/>
    </row>
    <row r="211" ht="14.25" customHeight="1">
      <c r="A211" s="11"/>
    </row>
    <row r="212" ht="14.25" customHeight="1">
      <c r="A212" s="11"/>
    </row>
    <row r="213" ht="14.25" customHeight="1">
      <c r="A213" s="11"/>
    </row>
    <row r="214" ht="14.25" customHeight="1">
      <c r="A214" s="11"/>
    </row>
    <row r="215" ht="14.25" customHeight="1">
      <c r="A215" s="11"/>
    </row>
    <row r="216" ht="14.25" customHeight="1">
      <c r="A216" s="11"/>
    </row>
    <row r="217" ht="14.25" customHeight="1">
      <c r="A217" s="11"/>
    </row>
    <row r="218" ht="14.25" customHeight="1">
      <c r="A218" s="11"/>
    </row>
    <row r="219" ht="14.25" customHeight="1">
      <c r="A219" s="11"/>
    </row>
    <row r="220" ht="14.25" customHeight="1">
      <c r="A220" s="11"/>
    </row>
    <row r="221" ht="14.25" customHeight="1">
      <c r="A221" s="11"/>
    </row>
    <row r="222" ht="14.25" customHeight="1">
      <c r="A222" s="11"/>
    </row>
    <row r="223" ht="14.25" customHeight="1">
      <c r="A223" s="11"/>
    </row>
    <row r="224" ht="14.25" customHeight="1">
      <c r="A224" s="11"/>
    </row>
    <row r="225" ht="14.25" customHeight="1">
      <c r="A225" s="11"/>
    </row>
    <row r="226" ht="14.25" customHeight="1">
      <c r="A226" s="11"/>
    </row>
    <row r="227" ht="14.25" customHeight="1">
      <c r="A227" s="11"/>
    </row>
    <row r="228" ht="14.25" customHeight="1">
      <c r="A228" s="11"/>
    </row>
    <row r="229" ht="14.25" customHeight="1">
      <c r="A229" s="11"/>
    </row>
    <row r="230" ht="14.25" customHeight="1">
      <c r="A230" s="11"/>
    </row>
    <row r="231" ht="14.25" customHeight="1">
      <c r="A231" s="11"/>
    </row>
    <row r="232" ht="14.25" customHeight="1">
      <c r="A232" s="11"/>
    </row>
    <row r="233" ht="14.25" customHeight="1">
      <c r="A233" s="11"/>
    </row>
    <row r="234" ht="14.25" customHeight="1">
      <c r="A234" s="11"/>
    </row>
    <row r="235" ht="14.25" customHeight="1">
      <c r="A235" s="11"/>
    </row>
    <row r="236" ht="14.25" customHeight="1">
      <c r="A236" s="11"/>
    </row>
    <row r="237" ht="14.25" customHeight="1">
      <c r="A237" s="11"/>
    </row>
    <row r="238" ht="14.25" customHeight="1">
      <c r="A238" s="11"/>
    </row>
    <row r="239" ht="14.25" customHeight="1">
      <c r="A239" s="11"/>
    </row>
    <row r="240" ht="14.25" customHeight="1">
      <c r="A240" s="11"/>
    </row>
    <row r="241" ht="14.25" customHeight="1">
      <c r="A241" s="11"/>
    </row>
    <row r="242" ht="14.25" customHeight="1">
      <c r="A242" s="11"/>
    </row>
    <row r="243" ht="14.25" customHeight="1">
      <c r="A243" s="11"/>
    </row>
    <row r="244" ht="14.25" customHeight="1">
      <c r="A244" s="11"/>
    </row>
    <row r="245" ht="14.25" customHeight="1">
      <c r="A245" s="11"/>
    </row>
    <row r="246" ht="14.25" customHeight="1">
      <c r="A246" s="11"/>
    </row>
    <row r="247" ht="14.25" customHeight="1">
      <c r="A247" s="11"/>
    </row>
    <row r="248" ht="14.25" customHeight="1">
      <c r="A248" s="11"/>
    </row>
    <row r="249" ht="14.25" customHeight="1">
      <c r="A249" s="11"/>
    </row>
    <row r="250" ht="14.25" customHeight="1">
      <c r="A250" s="11"/>
    </row>
    <row r="251" ht="14.25" customHeight="1">
      <c r="A251" s="11"/>
    </row>
    <row r="252" ht="14.25" customHeight="1">
      <c r="A252" s="11"/>
    </row>
    <row r="253" ht="14.25" customHeight="1">
      <c r="A253" s="11"/>
    </row>
    <row r="254" ht="14.25" customHeight="1">
      <c r="A254" s="11"/>
    </row>
    <row r="255" ht="14.25" customHeight="1">
      <c r="A255" s="11"/>
    </row>
    <row r="256" ht="14.25" customHeight="1">
      <c r="A256" s="11"/>
    </row>
    <row r="257" ht="14.25" customHeight="1">
      <c r="A257" s="11"/>
    </row>
    <row r="258" ht="14.25" customHeight="1">
      <c r="A258" s="11"/>
    </row>
    <row r="259" ht="14.25" customHeight="1">
      <c r="A259" s="11"/>
    </row>
    <row r="260" ht="14.25" customHeight="1">
      <c r="A260" s="11"/>
    </row>
    <row r="261" ht="14.25" customHeight="1">
      <c r="A261" s="11"/>
    </row>
    <row r="262" ht="14.25" customHeight="1">
      <c r="A262" s="11"/>
    </row>
    <row r="263" ht="14.25" customHeight="1">
      <c r="A263" s="11"/>
    </row>
    <row r="264" ht="14.25" customHeight="1">
      <c r="A264" s="11"/>
    </row>
    <row r="265" ht="14.25" customHeight="1">
      <c r="A265" s="11"/>
    </row>
    <row r="266" ht="14.25" customHeight="1">
      <c r="A266" s="11"/>
    </row>
    <row r="267" ht="14.25" customHeight="1">
      <c r="A267" s="11"/>
    </row>
    <row r="268" ht="14.25" customHeight="1">
      <c r="A268" s="11"/>
    </row>
    <row r="269" ht="14.25" customHeight="1">
      <c r="A269" s="11"/>
    </row>
    <row r="270" ht="14.25" customHeight="1">
      <c r="A270" s="11"/>
    </row>
    <row r="271" ht="14.25" customHeight="1">
      <c r="A271" s="11"/>
    </row>
    <row r="272" ht="14.25" customHeight="1">
      <c r="A272" s="11"/>
    </row>
    <row r="273" ht="14.25" customHeight="1">
      <c r="A273" s="11"/>
    </row>
    <row r="274" ht="14.25" customHeight="1">
      <c r="A274" s="11"/>
    </row>
    <row r="275" ht="14.25" customHeight="1">
      <c r="A275" s="11"/>
    </row>
    <row r="276" ht="14.25" customHeight="1">
      <c r="A276" s="11"/>
    </row>
    <row r="277" ht="14.25" customHeight="1">
      <c r="A277" s="11"/>
    </row>
    <row r="278" ht="14.25" customHeight="1">
      <c r="A278" s="11"/>
    </row>
    <row r="279" ht="14.25" customHeight="1">
      <c r="A279" s="11"/>
    </row>
    <row r="280" ht="14.25" customHeight="1">
      <c r="A280" s="11"/>
    </row>
    <row r="281" ht="14.25" customHeight="1">
      <c r="A281" s="11"/>
    </row>
    <row r="282" ht="14.25" customHeight="1">
      <c r="A282" s="11"/>
    </row>
    <row r="283" ht="14.25" customHeight="1">
      <c r="A283" s="11"/>
    </row>
    <row r="284" ht="14.25" customHeight="1">
      <c r="A284" s="11"/>
    </row>
    <row r="285" ht="14.25" customHeight="1">
      <c r="A285" s="11"/>
    </row>
    <row r="286" ht="14.25" customHeight="1">
      <c r="A286" s="11"/>
    </row>
    <row r="287" ht="14.25" customHeight="1">
      <c r="A287" s="11"/>
    </row>
    <row r="288" ht="14.25" customHeight="1">
      <c r="A288" s="11"/>
    </row>
    <row r="289" ht="14.25" customHeight="1">
      <c r="A289" s="11"/>
    </row>
    <row r="290" ht="14.25" customHeight="1">
      <c r="A290" s="11"/>
    </row>
    <row r="291" ht="14.25" customHeight="1">
      <c r="A291" s="11"/>
    </row>
    <row r="292" ht="14.25" customHeight="1">
      <c r="A292" s="11"/>
    </row>
    <row r="293" ht="14.25" customHeight="1">
      <c r="A293" s="11"/>
    </row>
    <row r="294" ht="14.25" customHeight="1">
      <c r="A294" s="11"/>
    </row>
    <row r="295" ht="14.25" customHeight="1">
      <c r="A295" s="11"/>
    </row>
    <row r="296" ht="14.25" customHeight="1">
      <c r="A296" s="11"/>
    </row>
    <row r="297" ht="14.25" customHeight="1">
      <c r="A297" s="11"/>
    </row>
    <row r="298" ht="14.25" customHeight="1">
      <c r="A298" s="11"/>
    </row>
    <row r="299" ht="14.25" customHeight="1">
      <c r="A299" s="11"/>
    </row>
    <row r="300" ht="14.25" customHeight="1">
      <c r="A300" s="11"/>
    </row>
    <row r="301" ht="14.25" customHeight="1">
      <c r="A301" s="11"/>
    </row>
    <row r="302" ht="14.25" customHeight="1">
      <c r="A302" s="11"/>
    </row>
    <row r="303" ht="14.25" customHeight="1">
      <c r="A303" s="11"/>
    </row>
    <row r="304" ht="14.25" customHeight="1">
      <c r="A304" s="11"/>
    </row>
    <row r="305" ht="14.25" customHeight="1">
      <c r="A305" s="11"/>
    </row>
    <row r="306" ht="14.25" customHeight="1">
      <c r="A306" s="11"/>
    </row>
    <row r="307" ht="14.25" customHeight="1">
      <c r="A307" s="11"/>
    </row>
    <row r="308" ht="14.25" customHeight="1">
      <c r="A308" s="11"/>
    </row>
    <row r="309" ht="14.25" customHeight="1">
      <c r="A309" s="11"/>
    </row>
    <row r="310" ht="14.25" customHeight="1">
      <c r="A310" s="11"/>
    </row>
    <row r="311" ht="14.25" customHeight="1">
      <c r="A311" s="11"/>
    </row>
    <row r="312" ht="14.25" customHeight="1">
      <c r="A312" s="11"/>
    </row>
    <row r="313" ht="14.25" customHeight="1">
      <c r="A313" s="11"/>
    </row>
    <row r="314" ht="14.25" customHeight="1">
      <c r="A314" s="11"/>
    </row>
    <row r="315" ht="14.25" customHeight="1">
      <c r="A315" s="11"/>
    </row>
    <row r="316" ht="14.25" customHeight="1">
      <c r="A316" s="11"/>
    </row>
    <row r="317" ht="14.25" customHeight="1">
      <c r="A317" s="11"/>
    </row>
    <row r="318" ht="14.25" customHeight="1">
      <c r="A318" s="11"/>
    </row>
    <row r="319" ht="14.25" customHeight="1">
      <c r="A319" s="11"/>
    </row>
    <row r="320" ht="14.25" customHeight="1">
      <c r="A320" s="11"/>
    </row>
    <row r="321" ht="14.25" customHeight="1">
      <c r="A321" s="11"/>
    </row>
    <row r="322" ht="14.25" customHeight="1">
      <c r="A322" s="11"/>
    </row>
    <row r="323" ht="14.25" customHeight="1">
      <c r="A323" s="11"/>
    </row>
    <row r="324" ht="14.25" customHeight="1">
      <c r="A324" s="11"/>
    </row>
    <row r="325" ht="14.25" customHeight="1">
      <c r="A325" s="11"/>
    </row>
    <row r="326" ht="14.25" customHeight="1">
      <c r="A326" s="11"/>
    </row>
    <row r="327" ht="14.25" customHeight="1">
      <c r="A327" s="11"/>
    </row>
    <row r="328" ht="14.25" customHeight="1">
      <c r="A328" s="11"/>
    </row>
    <row r="329" ht="14.25" customHeight="1">
      <c r="A329" s="11"/>
    </row>
    <row r="330" ht="14.25" customHeight="1">
      <c r="A330" s="11"/>
    </row>
    <row r="331" ht="14.25" customHeight="1">
      <c r="A331" s="11"/>
    </row>
    <row r="332" ht="14.25" customHeight="1">
      <c r="A332" s="11"/>
    </row>
    <row r="333" ht="14.25" customHeight="1">
      <c r="A333" s="11"/>
    </row>
    <row r="334" ht="14.25" customHeight="1">
      <c r="A334" s="11"/>
    </row>
    <row r="335" ht="14.25" customHeight="1">
      <c r="A335" s="11"/>
    </row>
    <row r="336" ht="14.25" customHeight="1">
      <c r="A336" s="11"/>
    </row>
    <row r="337" ht="14.25" customHeight="1">
      <c r="A337" s="11"/>
    </row>
    <row r="338" ht="14.25" customHeight="1">
      <c r="A338" s="11"/>
    </row>
    <row r="339" ht="14.25" customHeight="1">
      <c r="A339" s="11"/>
    </row>
    <row r="340" ht="14.25" customHeight="1">
      <c r="A340" s="11"/>
    </row>
    <row r="341" ht="14.25" customHeight="1">
      <c r="A341" s="11"/>
    </row>
    <row r="342" ht="14.25" customHeight="1">
      <c r="A342" s="11"/>
    </row>
    <row r="343" ht="14.25" customHeight="1">
      <c r="A343" s="11"/>
    </row>
    <row r="344" ht="14.25" customHeight="1">
      <c r="A344" s="11"/>
    </row>
    <row r="345" ht="14.25" customHeight="1">
      <c r="A345" s="11"/>
    </row>
    <row r="346" ht="14.25" customHeight="1">
      <c r="A346" s="11"/>
    </row>
    <row r="347" ht="14.25" customHeight="1">
      <c r="A347" s="11"/>
    </row>
    <row r="348" ht="14.25" customHeight="1">
      <c r="A348" s="11"/>
    </row>
    <row r="349" ht="14.25" customHeight="1">
      <c r="A349" s="11"/>
    </row>
    <row r="350" ht="14.25" customHeight="1">
      <c r="A350" s="11"/>
    </row>
    <row r="351" ht="14.25" customHeight="1">
      <c r="A351" s="11"/>
    </row>
    <row r="352" ht="14.25" customHeight="1">
      <c r="A352" s="11"/>
    </row>
    <row r="353" ht="14.25" customHeight="1">
      <c r="A353" s="11"/>
    </row>
    <row r="354" ht="14.25" customHeight="1">
      <c r="A354" s="11"/>
    </row>
    <row r="355" ht="14.25" customHeight="1">
      <c r="A355" s="11"/>
    </row>
    <row r="356" ht="14.25" customHeight="1">
      <c r="A356" s="11"/>
    </row>
    <row r="357" ht="14.25" customHeight="1">
      <c r="A357" s="11"/>
    </row>
    <row r="358" ht="14.25" customHeight="1">
      <c r="A358" s="11"/>
    </row>
    <row r="359" ht="14.25" customHeight="1">
      <c r="A359" s="11"/>
    </row>
    <row r="360" ht="14.25" customHeight="1">
      <c r="A360" s="11"/>
    </row>
    <row r="361" ht="14.25" customHeight="1">
      <c r="A361" s="11"/>
    </row>
    <row r="362" ht="14.25" customHeight="1">
      <c r="A362" s="11"/>
    </row>
    <row r="363" ht="14.25" customHeight="1">
      <c r="A363" s="11"/>
    </row>
    <row r="364" ht="14.25" customHeight="1">
      <c r="A364" s="11"/>
    </row>
    <row r="365" ht="14.25" customHeight="1">
      <c r="A365" s="11"/>
    </row>
    <row r="366" ht="14.25" customHeight="1">
      <c r="A366" s="11"/>
    </row>
    <row r="367" ht="14.25" customHeight="1">
      <c r="A367" s="11"/>
    </row>
    <row r="368" ht="14.25" customHeight="1">
      <c r="A368" s="11"/>
    </row>
    <row r="369" ht="14.25" customHeight="1">
      <c r="A369" s="11"/>
    </row>
    <row r="370" ht="14.25" customHeight="1">
      <c r="A370" s="11"/>
    </row>
    <row r="371" ht="14.25" customHeight="1">
      <c r="A371" s="11"/>
    </row>
    <row r="372" ht="14.25" customHeight="1">
      <c r="A372" s="11"/>
    </row>
    <row r="373" ht="14.25" customHeight="1">
      <c r="A373" s="11"/>
    </row>
    <row r="374" ht="14.25" customHeight="1">
      <c r="A374" s="11"/>
    </row>
    <row r="375" ht="14.25" customHeight="1">
      <c r="A375" s="11"/>
    </row>
    <row r="376" ht="14.25" customHeight="1">
      <c r="A376" s="11"/>
    </row>
    <row r="377" ht="14.25" customHeight="1">
      <c r="A377" s="11"/>
    </row>
    <row r="378" ht="14.25" customHeight="1">
      <c r="A378" s="11"/>
    </row>
    <row r="379" ht="14.25" customHeight="1">
      <c r="A379" s="11"/>
    </row>
    <row r="380" ht="14.25" customHeight="1">
      <c r="A380" s="11"/>
    </row>
    <row r="381" ht="14.25" customHeight="1">
      <c r="A381" s="11"/>
    </row>
    <row r="382" ht="14.25" customHeight="1">
      <c r="A382" s="11"/>
    </row>
    <row r="383" ht="14.25" customHeight="1">
      <c r="A383" s="11"/>
    </row>
    <row r="384" ht="14.25" customHeight="1">
      <c r="A384" s="11"/>
    </row>
    <row r="385" ht="14.25" customHeight="1">
      <c r="A385" s="11"/>
    </row>
    <row r="386" ht="14.25" customHeight="1">
      <c r="A386" s="11"/>
    </row>
    <row r="387" ht="14.25" customHeight="1">
      <c r="A387" s="11"/>
    </row>
    <row r="388" ht="14.25" customHeight="1">
      <c r="A388" s="11"/>
    </row>
    <row r="389" ht="14.25" customHeight="1">
      <c r="A389" s="11"/>
    </row>
    <row r="390" ht="14.25" customHeight="1">
      <c r="A390" s="11"/>
    </row>
    <row r="391" ht="14.25" customHeight="1">
      <c r="A391" s="11"/>
    </row>
    <row r="392" ht="14.25" customHeight="1">
      <c r="A392" s="11"/>
    </row>
    <row r="393" ht="14.25" customHeight="1">
      <c r="A393" s="11"/>
    </row>
    <row r="394" ht="14.25" customHeight="1">
      <c r="A394" s="11"/>
    </row>
    <row r="395" ht="14.25" customHeight="1">
      <c r="A395" s="11"/>
    </row>
    <row r="396" ht="14.25" customHeight="1">
      <c r="A396" s="11"/>
    </row>
    <row r="397" ht="14.25" customHeight="1">
      <c r="A397" s="11"/>
    </row>
    <row r="398" ht="14.25" customHeight="1">
      <c r="A398" s="11"/>
    </row>
    <row r="399" ht="14.25" customHeight="1">
      <c r="A399" s="11"/>
    </row>
    <row r="400" ht="14.25" customHeight="1">
      <c r="A400" s="11"/>
    </row>
    <row r="401" ht="14.25" customHeight="1">
      <c r="A401" s="11"/>
    </row>
    <row r="402" ht="14.25" customHeight="1">
      <c r="A402" s="11"/>
    </row>
    <row r="403" ht="14.25" customHeight="1">
      <c r="A403" s="11"/>
    </row>
    <row r="404" ht="14.25" customHeight="1">
      <c r="A404" s="11"/>
    </row>
    <row r="405" ht="14.25" customHeight="1">
      <c r="A405" s="11"/>
    </row>
    <row r="406" ht="14.25" customHeight="1">
      <c r="A406" s="11"/>
    </row>
    <row r="407" ht="14.25" customHeight="1">
      <c r="A407" s="11"/>
    </row>
    <row r="408" ht="14.25" customHeight="1">
      <c r="A408" s="11"/>
    </row>
    <row r="409" ht="14.25" customHeight="1">
      <c r="A409" s="11"/>
    </row>
    <row r="410" ht="14.25" customHeight="1">
      <c r="A410" s="11"/>
    </row>
    <row r="411" ht="14.25" customHeight="1">
      <c r="A411" s="11"/>
    </row>
    <row r="412" ht="14.25" customHeight="1">
      <c r="A412" s="11"/>
    </row>
    <row r="413" ht="14.25" customHeight="1">
      <c r="A413" s="11"/>
    </row>
    <row r="414" ht="14.25" customHeight="1">
      <c r="A414" s="11"/>
    </row>
    <row r="415" ht="14.25" customHeight="1">
      <c r="A415" s="11"/>
    </row>
    <row r="416" ht="14.25" customHeight="1">
      <c r="A416" s="11"/>
    </row>
    <row r="417" ht="14.25" customHeight="1">
      <c r="A417" s="11"/>
    </row>
    <row r="418" ht="14.25" customHeight="1">
      <c r="A418" s="11"/>
    </row>
    <row r="419" ht="14.25" customHeight="1">
      <c r="A419" s="11"/>
    </row>
    <row r="420" ht="14.25" customHeight="1">
      <c r="A420" s="11"/>
    </row>
    <row r="421" ht="14.25" customHeight="1">
      <c r="A421" s="11"/>
    </row>
    <row r="422" ht="14.25" customHeight="1">
      <c r="A422" s="11"/>
    </row>
    <row r="423" ht="14.25" customHeight="1">
      <c r="A423" s="11"/>
    </row>
    <row r="424" ht="14.25" customHeight="1">
      <c r="A424" s="11"/>
    </row>
    <row r="425" ht="14.25" customHeight="1">
      <c r="A425" s="11"/>
    </row>
    <row r="426" ht="14.25" customHeight="1">
      <c r="A426" s="11"/>
    </row>
    <row r="427" ht="14.25" customHeight="1">
      <c r="A427" s="11"/>
    </row>
    <row r="428" ht="14.25" customHeight="1">
      <c r="A428" s="11"/>
    </row>
    <row r="429" ht="14.25" customHeight="1">
      <c r="A429" s="11"/>
    </row>
    <row r="430" ht="14.25" customHeight="1">
      <c r="A430" s="11"/>
    </row>
    <row r="431" ht="14.25" customHeight="1">
      <c r="A431" s="11"/>
    </row>
    <row r="432" ht="14.25" customHeight="1">
      <c r="A432" s="11"/>
    </row>
    <row r="433" ht="14.25" customHeight="1">
      <c r="A433" s="11"/>
    </row>
    <row r="434" ht="14.25" customHeight="1">
      <c r="A434" s="11"/>
    </row>
    <row r="435" ht="14.25" customHeight="1">
      <c r="A435" s="11"/>
    </row>
    <row r="436" ht="14.25" customHeight="1">
      <c r="A436" s="11"/>
    </row>
    <row r="437" ht="14.25" customHeight="1">
      <c r="A437" s="11"/>
    </row>
    <row r="438" ht="14.25" customHeight="1">
      <c r="A438" s="11"/>
    </row>
    <row r="439" ht="14.25" customHeight="1">
      <c r="A439" s="11"/>
    </row>
    <row r="440" ht="14.25" customHeight="1">
      <c r="A440" s="11"/>
    </row>
    <row r="441" ht="14.25" customHeight="1">
      <c r="A441" s="11"/>
    </row>
    <row r="442" ht="14.25" customHeight="1">
      <c r="A442" s="11"/>
    </row>
    <row r="443" ht="14.25" customHeight="1">
      <c r="A443" s="11"/>
    </row>
    <row r="444" ht="14.25" customHeight="1">
      <c r="A444" s="11"/>
    </row>
    <row r="445" ht="14.25" customHeight="1">
      <c r="A445" s="11"/>
    </row>
    <row r="446" ht="14.25" customHeight="1">
      <c r="A446" s="11"/>
    </row>
    <row r="447" ht="14.25" customHeight="1">
      <c r="A447" s="11"/>
    </row>
    <row r="448" ht="14.25" customHeight="1">
      <c r="A448" s="11"/>
    </row>
    <row r="449" ht="14.25" customHeight="1">
      <c r="A449" s="11"/>
    </row>
    <row r="450" ht="14.25" customHeight="1">
      <c r="A450" s="11"/>
    </row>
    <row r="451" ht="14.25" customHeight="1">
      <c r="A451" s="11"/>
    </row>
    <row r="452" ht="14.25" customHeight="1">
      <c r="A452" s="11"/>
    </row>
    <row r="453" ht="14.25" customHeight="1">
      <c r="A453" s="11"/>
    </row>
    <row r="454" ht="14.25" customHeight="1">
      <c r="A454" s="11"/>
    </row>
    <row r="455" ht="14.25" customHeight="1">
      <c r="A455" s="11"/>
    </row>
    <row r="456" ht="14.25" customHeight="1">
      <c r="A456" s="11"/>
    </row>
    <row r="457" ht="14.25" customHeight="1">
      <c r="A457" s="11"/>
    </row>
    <row r="458" ht="14.25" customHeight="1">
      <c r="A458" s="11"/>
    </row>
    <row r="459" ht="14.25" customHeight="1">
      <c r="A459" s="11"/>
    </row>
    <row r="460" ht="14.25" customHeight="1">
      <c r="A460" s="11"/>
    </row>
    <row r="461" ht="14.25" customHeight="1">
      <c r="A461" s="11"/>
    </row>
    <row r="462" ht="14.25" customHeight="1">
      <c r="A462" s="11"/>
    </row>
    <row r="463" ht="14.25" customHeight="1">
      <c r="A463" s="11"/>
    </row>
    <row r="464" ht="14.25" customHeight="1">
      <c r="A464" s="11"/>
    </row>
    <row r="465" ht="14.25" customHeight="1">
      <c r="A465" s="11"/>
    </row>
    <row r="466" ht="14.25" customHeight="1">
      <c r="A466" s="11"/>
    </row>
    <row r="467" ht="14.25" customHeight="1">
      <c r="A467" s="11"/>
    </row>
    <row r="468" ht="14.25" customHeight="1">
      <c r="A468" s="11"/>
    </row>
    <row r="469" ht="14.25" customHeight="1">
      <c r="A469" s="11"/>
    </row>
    <row r="470" ht="14.25" customHeight="1">
      <c r="A470" s="11"/>
    </row>
    <row r="471" ht="14.25" customHeight="1">
      <c r="A471" s="11"/>
    </row>
    <row r="472" ht="14.25" customHeight="1">
      <c r="A472" s="11"/>
    </row>
    <row r="473" ht="14.25" customHeight="1">
      <c r="A473" s="11"/>
    </row>
    <row r="474" ht="14.25" customHeight="1">
      <c r="A474" s="11"/>
    </row>
    <row r="475" ht="14.25" customHeight="1">
      <c r="A475" s="11"/>
    </row>
    <row r="476" ht="14.25" customHeight="1">
      <c r="A476" s="11"/>
    </row>
    <row r="477" ht="14.25" customHeight="1">
      <c r="A477" s="11"/>
    </row>
    <row r="478" ht="14.25" customHeight="1">
      <c r="A478" s="11"/>
    </row>
    <row r="479" ht="14.25" customHeight="1">
      <c r="A479" s="11"/>
    </row>
    <row r="480" ht="14.25" customHeight="1">
      <c r="A480" s="11"/>
    </row>
    <row r="481" ht="14.25" customHeight="1">
      <c r="A481" s="11"/>
    </row>
    <row r="482" ht="14.25" customHeight="1">
      <c r="A482" s="11"/>
    </row>
    <row r="483" ht="14.25" customHeight="1">
      <c r="A483" s="11"/>
    </row>
    <row r="484" ht="14.25" customHeight="1">
      <c r="A484" s="11"/>
    </row>
    <row r="485" ht="14.25" customHeight="1">
      <c r="A485" s="11"/>
    </row>
    <row r="486" ht="14.25" customHeight="1">
      <c r="A486" s="11"/>
    </row>
    <row r="487" ht="14.25" customHeight="1">
      <c r="A487" s="11"/>
    </row>
    <row r="488" ht="14.25" customHeight="1">
      <c r="A488" s="11"/>
    </row>
    <row r="489" ht="14.25" customHeight="1">
      <c r="A489" s="11"/>
    </row>
    <row r="490" ht="14.25" customHeight="1">
      <c r="A490" s="11"/>
    </row>
    <row r="491" ht="14.25" customHeight="1">
      <c r="A491" s="11"/>
    </row>
    <row r="492" ht="14.25" customHeight="1">
      <c r="A492" s="11"/>
    </row>
    <row r="493" ht="14.25" customHeight="1">
      <c r="A493" s="11"/>
    </row>
    <row r="494" ht="14.25" customHeight="1">
      <c r="A494" s="11"/>
    </row>
    <row r="495" ht="14.25" customHeight="1">
      <c r="A495" s="11"/>
    </row>
    <row r="496" ht="14.25" customHeight="1">
      <c r="A496" s="11"/>
    </row>
    <row r="497" ht="14.25" customHeight="1">
      <c r="A497" s="11"/>
    </row>
    <row r="498" ht="14.25" customHeight="1">
      <c r="A498" s="11"/>
    </row>
    <row r="499" ht="14.25" customHeight="1">
      <c r="A499" s="11"/>
    </row>
    <row r="500" ht="14.25" customHeight="1">
      <c r="A500" s="11"/>
    </row>
    <row r="501" ht="14.25" customHeight="1">
      <c r="A501" s="11"/>
    </row>
    <row r="502" ht="14.25" customHeight="1">
      <c r="A502" s="11"/>
    </row>
    <row r="503" ht="14.25" customHeight="1">
      <c r="A503" s="11"/>
    </row>
    <row r="504" ht="14.25" customHeight="1">
      <c r="A504" s="11"/>
    </row>
    <row r="505" ht="14.25" customHeight="1">
      <c r="A505" s="11"/>
    </row>
    <row r="506" ht="14.25" customHeight="1">
      <c r="A506" s="11"/>
    </row>
    <row r="507" ht="14.25" customHeight="1">
      <c r="A507" s="11"/>
    </row>
    <row r="508" ht="14.25" customHeight="1">
      <c r="A508" s="11"/>
    </row>
    <row r="509" ht="14.25" customHeight="1">
      <c r="A509" s="11"/>
    </row>
    <row r="510" ht="14.25" customHeight="1">
      <c r="A510" s="11"/>
    </row>
    <row r="511" ht="14.25" customHeight="1">
      <c r="A511" s="11"/>
    </row>
    <row r="512" ht="14.25" customHeight="1">
      <c r="A512" s="11"/>
    </row>
    <row r="513" ht="14.25" customHeight="1">
      <c r="A513" s="11"/>
    </row>
    <row r="514" ht="14.25" customHeight="1">
      <c r="A514" s="11"/>
    </row>
    <row r="515" ht="14.25" customHeight="1">
      <c r="A515" s="11"/>
    </row>
    <row r="516" ht="14.25" customHeight="1">
      <c r="A516" s="11"/>
    </row>
    <row r="517" ht="14.25" customHeight="1">
      <c r="A517" s="11"/>
    </row>
    <row r="518" ht="14.25" customHeight="1">
      <c r="A518" s="11"/>
    </row>
    <row r="519" ht="14.25" customHeight="1">
      <c r="A519" s="11"/>
    </row>
    <row r="520" ht="14.25" customHeight="1">
      <c r="A520" s="11"/>
    </row>
    <row r="521" ht="14.25" customHeight="1">
      <c r="A521" s="11"/>
    </row>
    <row r="522" ht="14.25" customHeight="1">
      <c r="A522" s="11"/>
    </row>
    <row r="523" ht="14.25" customHeight="1">
      <c r="A523" s="11"/>
    </row>
    <row r="524" ht="14.25" customHeight="1">
      <c r="A524" s="11"/>
    </row>
    <row r="525" ht="14.25" customHeight="1">
      <c r="A525" s="11"/>
    </row>
    <row r="526" ht="14.25" customHeight="1">
      <c r="A526" s="11"/>
    </row>
    <row r="527" ht="14.25" customHeight="1">
      <c r="A527" s="11"/>
    </row>
    <row r="528" ht="14.25" customHeight="1">
      <c r="A528" s="11"/>
    </row>
    <row r="529" ht="14.25" customHeight="1">
      <c r="A529" s="11"/>
    </row>
    <row r="530" ht="14.25" customHeight="1">
      <c r="A530" s="11"/>
    </row>
    <row r="531" ht="14.25" customHeight="1">
      <c r="A531" s="11"/>
    </row>
    <row r="532" ht="14.25" customHeight="1">
      <c r="A532" s="11"/>
    </row>
    <row r="533" ht="14.25" customHeight="1">
      <c r="A533" s="11"/>
    </row>
    <row r="534" ht="14.25" customHeight="1">
      <c r="A534" s="11"/>
    </row>
    <row r="535" ht="14.25" customHeight="1">
      <c r="A535" s="11"/>
    </row>
    <row r="536" ht="14.25" customHeight="1">
      <c r="A536" s="11"/>
    </row>
    <row r="537" ht="14.25" customHeight="1">
      <c r="A537" s="11"/>
    </row>
    <row r="538" ht="14.25" customHeight="1">
      <c r="A538" s="11"/>
    </row>
    <row r="539" ht="14.25" customHeight="1">
      <c r="A539" s="11"/>
    </row>
    <row r="540" ht="14.25" customHeight="1">
      <c r="A540" s="11"/>
    </row>
    <row r="541" ht="14.25" customHeight="1">
      <c r="A541" s="11"/>
    </row>
    <row r="542" ht="14.25" customHeight="1">
      <c r="A542" s="11"/>
    </row>
    <row r="543" ht="14.25" customHeight="1">
      <c r="A543" s="11"/>
    </row>
    <row r="544" ht="14.25" customHeight="1">
      <c r="A544" s="11"/>
    </row>
    <row r="545" ht="14.25" customHeight="1">
      <c r="A545" s="11"/>
    </row>
    <row r="546" ht="14.25" customHeight="1">
      <c r="A546" s="11"/>
    </row>
    <row r="547" ht="14.25" customHeight="1">
      <c r="A547" s="11"/>
    </row>
    <row r="548" ht="14.25" customHeight="1">
      <c r="A548" s="11"/>
    </row>
    <row r="549" ht="14.25" customHeight="1">
      <c r="A549" s="11"/>
    </row>
    <row r="550" ht="14.25" customHeight="1">
      <c r="A550" s="11"/>
    </row>
    <row r="551" ht="14.25" customHeight="1">
      <c r="A551" s="11"/>
    </row>
    <row r="552" ht="14.25" customHeight="1">
      <c r="A552" s="11"/>
    </row>
    <row r="553" ht="14.25" customHeight="1">
      <c r="A553" s="11"/>
    </row>
    <row r="554" ht="14.25" customHeight="1">
      <c r="A554" s="11"/>
    </row>
    <row r="555" ht="14.25" customHeight="1">
      <c r="A555" s="11"/>
    </row>
    <row r="556" ht="14.25" customHeight="1">
      <c r="A556" s="11"/>
    </row>
    <row r="557" ht="14.25" customHeight="1">
      <c r="A557" s="11"/>
    </row>
    <row r="558" ht="14.25" customHeight="1">
      <c r="A558" s="11"/>
    </row>
    <row r="559" ht="14.25" customHeight="1">
      <c r="A559" s="11"/>
    </row>
    <row r="560" ht="14.25" customHeight="1">
      <c r="A560" s="11"/>
    </row>
    <row r="561" ht="14.25" customHeight="1">
      <c r="A561" s="11"/>
    </row>
    <row r="562" ht="14.25" customHeight="1">
      <c r="A562" s="11"/>
    </row>
    <row r="563" ht="14.25" customHeight="1">
      <c r="A563" s="11"/>
    </row>
    <row r="564" ht="14.25" customHeight="1">
      <c r="A564" s="11"/>
    </row>
    <row r="565" ht="14.25" customHeight="1">
      <c r="A565" s="11"/>
    </row>
    <row r="566" ht="14.25" customHeight="1">
      <c r="A566" s="11"/>
    </row>
    <row r="567" ht="14.25" customHeight="1">
      <c r="A567" s="11"/>
    </row>
    <row r="568" ht="14.25" customHeight="1">
      <c r="A568" s="11"/>
    </row>
    <row r="569" ht="14.25" customHeight="1">
      <c r="A569" s="11"/>
    </row>
    <row r="570" ht="14.25" customHeight="1">
      <c r="A570" s="11"/>
    </row>
    <row r="571" ht="14.25" customHeight="1">
      <c r="A571" s="11"/>
    </row>
    <row r="572" ht="14.25" customHeight="1">
      <c r="A572" s="11"/>
    </row>
    <row r="573" ht="14.25" customHeight="1">
      <c r="A573" s="11"/>
    </row>
    <row r="574" ht="14.25" customHeight="1">
      <c r="A574" s="11"/>
    </row>
    <row r="575" ht="14.25" customHeight="1">
      <c r="A575" s="11"/>
    </row>
    <row r="576" ht="14.25" customHeight="1">
      <c r="A576" s="11"/>
    </row>
    <row r="577" ht="14.25" customHeight="1">
      <c r="A577" s="11"/>
    </row>
    <row r="578" ht="14.25" customHeight="1">
      <c r="A578" s="11"/>
    </row>
    <row r="579" ht="14.25" customHeight="1">
      <c r="A579" s="11"/>
    </row>
    <row r="580" ht="14.25" customHeight="1">
      <c r="A580" s="11"/>
    </row>
    <row r="581" ht="14.25" customHeight="1">
      <c r="A581" s="11"/>
    </row>
    <row r="582" ht="14.25" customHeight="1">
      <c r="A582" s="11"/>
    </row>
    <row r="583" ht="14.25" customHeight="1">
      <c r="A583" s="11"/>
    </row>
    <row r="584" ht="14.25" customHeight="1">
      <c r="A584" s="11"/>
    </row>
    <row r="585" ht="14.25" customHeight="1">
      <c r="A585" s="11"/>
    </row>
    <row r="586" ht="14.25" customHeight="1">
      <c r="A586" s="11"/>
    </row>
    <row r="587" ht="14.25" customHeight="1">
      <c r="A587" s="11"/>
    </row>
    <row r="588" ht="14.25" customHeight="1">
      <c r="A588" s="11"/>
    </row>
    <row r="589" ht="14.25" customHeight="1">
      <c r="A589" s="11"/>
    </row>
    <row r="590" ht="14.25" customHeight="1">
      <c r="A590" s="11"/>
    </row>
    <row r="591" ht="14.25" customHeight="1">
      <c r="A591" s="11"/>
    </row>
    <row r="592" ht="14.25" customHeight="1">
      <c r="A592" s="11"/>
    </row>
    <row r="593" ht="14.25" customHeight="1">
      <c r="A593" s="11"/>
    </row>
    <row r="594" ht="14.25" customHeight="1">
      <c r="A594" s="11"/>
    </row>
    <row r="595" ht="14.25" customHeight="1">
      <c r="A595" s="11"/>
    </row>
    <row r="596" ht="14.25" customHeight="1">
      <c r="A596" s="11"/>
    </row>
    <row r="597" ht="14.25" customHeight="1">
      <c r="A597" s="11"/>
    </row>
    <row r="598" ht="14.25" customHeight="1">
      <c r="A598" s="11"/>
    </row>
    <row r="599" ht="14.25" customHeight="1">
      <c r="A599" s="11"/>
    </row>
    <row r="600" ht="14.25" customHeight="1">
      <c r="A600" s="11"/>
    </row>
    <row r="601" ht="14.25" customHeight="1">
      <c r="A601" s="11"/>
    </row>
    <row r="602" ht="14.25" customHeight="1">
      <c r="A602" s="11"/>
    </row>
    <row r="603" ht="14.25" customHeight="1">
      <c r="A603" s="11"/>
    </row>
    <row r="604" ht="14.25" customHeight="1">
      <c r="A604" s="11"/>
    </row>
    <row r="605" ht="14.25" customHeight="1">
      <c r="A605" s="11"/>
    </row>
    <row r="606" ht="14.25" customHeight="1">
      <c r="A606" s="11"/>
    </row>
    <row r="607" ht="14.25" customHeight="1">
      <c r="A607" s="11"/>
    </row>
    <row r="608" ht="14.25" customHeight="1">
      <c r="A608" s="11"/>
    </row>
    <row r="609" ht="14.25" customHeight="1">
      <c r="A609" s="11"/>
    </row>
    <row r="610" ht="14.25" customHeight="1">
      <c r="A610" s="11"/>
    </row>
    <row r="611" ht="14.25" customHeight="1">
      <c r="A611" s="11"/>
    </row>
    <row r="612" ht="14.25" customHeight="1">
      <c r="A612" s="11"/>
    </row>
    <row r="613" ht="14.25" customHeight="1">
      <c r="A613" s="11"/>
    </row>
    <row r="614" ht="14.25" customHeight="1">
      <c r="A614" s="11"/>
    </row>
    <row r="615" ht="14.25" customHeight="1">
      <c r="A615" s="11"/>
    </row>
    <row r="616" ht="14.25" customHeight="1">
      <c r="A616" s="11"/>
    </row>
    <row r="617" ht="14.25" customHeight="1">
      <c r="A617" s="11"/>
    </row>
    <row r="618" ht="14.25" customHeight="1">
      <c r="A618" s="11"/>
    </row>
    <row r="619" ht="14.25" customHeight="1">
      <c r="A619" s="11"/>
    </row>
    <row r="620" ht="14.25" customHeight="1">
      <c r="A620" s="11"/>
    </row>
    <row r="621" ht="14.25" customHeight="1">
      <c r="A621" s="11"/>
    </row>
    <row r="622" ht="14.25" customHeight="1">
      <c r="A622" s="11"/>
    </row>
    <row r="623" ht="14.25" customHeight="1">
      <c r="A623" s="11"/>
    </row>
    <row r="624" ht="14.25" customHeight="1">
      <c r="A624" s="11"/>
    </row>
    <row r="625" ht="14.25" customHeight="1">
      <c r="A625" s="11"/>
    </row>
    <row r="626" ht="14.25" customHeight="1">
      <c r="A626" s="11"/>
    </row>
    <row r="627" ht="14.25" customHeight="1">
      <c r="A627" s="11"/>
    </row>
    <row r="628" ht="14.25" customHeight="1">
      <c r="A628" s="11"/>
    </row>
    <row r="629" ht="14.25" customHeight="1">
      <c r="A629" s="11"/>
    </row>
    <row r="630" ht="14.25" customHeight="1">
      <c r="A630" s="11"/>
    </row>
    <row r="631" ht="14.25" customHeight="1">
      <c r="A631" s="11"/>
    </row>
    <row r="632" ht="14.25" customHeight="1">
      <c r="A632" s="11"/>
    </row>
    <row r="633" ht="14.25" customHeight="1">
      <c r="A633" s="11"/>
    </row>
    <row r="634" ht="14.25" customHeight="1">
      <c r="A634" s="11"/>
    </row>
    <row r="635" ht="14.25" customHeight="1">
      <c r="A635" s="11"/>
    </row>
    <row r="636" ht="14.25" customHeight="1">
      <c r="A636" s="11"/>
    </row>
    <row r="637" ht="14.25" customHeight="1">
      <c r="A637" s="11"/>
    </row>
    <row r="638" ht="14.25" customHeight="1">
      <c r="A638" s="11"/>
    </row>
    <row r="639" ht="14.25" customHeight="1">
      <c r="A639" s="11"/>
    </row>
    <row r="640" ht="14.25" customHeight="1">
      <c r="A640" s="11"/>
    </row>
    <row r="641" ht="14.25" customHeight="1">
      <c r="A641" s="11"/>
    </row>
    <row r="642" ht="14.25" customHeight="1">
      <c r="A642" s="11"/>
    </row>
    <row r="643" ht="14.25" customHeight="1">
      <c r="A643" s="11"/>
    </row>
    <row r="644" ht="14.25" customHeight="1">
      <c r="A644" s="11"/>
    </row>
    <row r="645" ht="14.25" customHeight="1">
      <c r="A645" s="11"/>
    </row>
    <row r="646" ht="14.25" customHeight="1">
      <c r="A646" s="11"/>
    </row>
    <row r="647" ht="14.25" customHeight="1">
      <c r="A647" s="11"/>
    </row>
    <row r="648" ht="14.25" customHeight="1">
      <c r="A648" s="11"/>
    </row>
    <row r="649" ht="14.25" customHeight="1">
      <c r="A649" s="11"/>
    </row>
    <row r="650" ht="14.25" customHeight="1">
      <c r="A650" s="11"/>
    </row>
    <row r="651" ht="14.25" customHeight="1">
      <c r="A651" s="11"/>
    </row>
    <row r="652" ht="14.25" customHeight="1">
      <c r="A652" s="11"/>
    </row>
    <row r="653" ht="14.25" customHeight="1">
      <c r="A653" s="11"/>
    </row>
    <row r="654" ht="14.25" customHeight="1">
      <c r="A654" s="11"/>
    </row>
    <row r="655" ht="14.25" customHeight="1">
      <c r="A655" s="11"/>
    </row>
    <row r="656" ht="14.25" customHeight="1">
      <c r="A656" s="11"/>
    </row>
    <row r="657" ht="14.25" customHeight="1">
      <c r="A657" s="11"/>
    </row>
    <row r="658" ht="14.25" customHeight="1">
      <c r="A658" s="11"/>
    </row>
    <row r="659" ht="14.25" customHeight="1">
      <c r="A659" s="11"/>
    </row>
    <row r="660" ht="14.25" customHeight="1">
      <c r="A660" s="11"/>
    </row>
    <row r="661" ht="14.25" customHeight="1">
      <c r="A661" s="11"/>
    </row>
    <row r="662" ht="14.25" customHeight="1">
      <c r="A662" s="11"/>
    </row>
    <row r="663" ht="14.25" customHeight="1">
      <c r="A663" s="11"/>
    </row>
    <row r="664" ht="14.25" customHeight="1">
      <c r="A664" s="11"/>
    </row>
    <row r="665" ht="14.25" customHeight="1">
      <c r="A665" s="11"/>
    </row>
    <row r="666" ht="14.25" customHeight="1">
      <c r="A666" s="11"/>
    </row>
    <row r="667" ht="14.25" customHeight="1">
      <c r="A667" s="11"/>
    </row>
    <row r="668" ht="14.25" customHeight="1">
      <c r="A668" s="11"/>
    </row>
    <row r="669" ht="14.25" customHeight="1">
      <c r="A669" s="11"/>
    </row>
    <row r="670" ht="14.25" customHeight="1">
      <c r="A670" s="11"/>
    </row>
    <row r="671" ht="14.25" customHeight="1">
      <c r="A671" s="11"/>
    </row>
    <row r="672" ht="14.25" customHeight="1">
      <c r="A672" s="11"/>
    </row>
    <row r="673" ht="14.25" customHeight="1">
      <c r="A673" s="11"/>
    </row>
    <row r="674" ht="14.25" customHeight="1">
      <c r="A674" s="11"/>
    </row>
    <row r="675" ht="14.25" customHeight="1">
      <c r="A675" s="11"/>
    </row>
    <row r="676" ht="14.25" customHeight="1">
      <c r="A676" s="11"/>
    </row>
    <row r="677" ht="14.25" customHeight="1">
      <c r="A677" s="11"/>
    </row>
    <row r="678" ht="14.25" customHeight="1">
      <c r="A678" s="11"/>
    </row>
    <row r="679" ht="14.25" customHeight="1">
      <c r="A679" s="11"/>
    </row>
    <row r="680" ht="14.25" customHeight="1">
      <c r="A680" s="11"/>
    </row>
    <row r="681" ht="14.25" customHeight="1">
      <c r="A681" s="11"/>
    </row>
    <row r="682" ht="14.25" customHeight="1">
      <c r="A682" s="11"/>
    </row>
    <row r="683" ht="14.25" customHeight="1">
      <c r="A683" s="11"/>
    </row>
    <row r="684" ht="14.25" customHeight="1">
      <c r="A684" s="11"/>
    </row>
    <row r="685" ht="14.25" customHeight="1">
      <c r="A685" s="11"/>
    </row>
    <row r="686" ht="14.25" customHeight="1">
      <c r="A686" s="11"/>
    </row>
    <row r="687" ht="14.25" customHeight="1">
      <c r="A687" s="11"/>
    </row>
    <row r="688" ht="14.25" customHeight="1">
      <c r="A688" s="11"/>
    </row>
    <row r="689" ht="14.25" customHeight="1">
      <c r="A689" s="11"/>
    </row>
    <row r="690" ht="14.25" customHeight="1">
      <c r="A690" s="11"/>
    </row>
    <row r="691" ht="14.25" customHeight="1">
      <c r="A691" s="11"/>
    </row>
    <row r="692" ht="14.25" customHeight="1">
      <c r="A692" s="11"/>
    </row>
    <row r="693" ht="14.25" customHeight="1">
      <c r="A693" s="11"/>
    </row>
    <row r="694" ht="14.25" customHeight="1">
      <c r="A694" s="11"/>
    </row>
    <row r="695" ht="14.25" customHeight="1">
      <c r="A695" s="11"/>
    </row>
    <row r="696" ht="14.25" customHeight="1">
      <c r="A696" s="11"/>
    </row>
    <row r="697" ht="14.25" customHeight="1">
      <c r="A697" s="11"/>
    </row>
    <row r="698" ht="14.25" customHeight="1">
      <c r="A698" s="11"/>
    </row>
    <row r="699" ht="14.25" customHeight="1">
      <c r="A699" s="11"/>
    </row>
    <row r="700" ht="14.25" customHeight="1">
      <c r="A700" s="11"/>
    </row>
    <row r="701" ht="14.25" customHeight="1">
      <c r="A701" s="11"/>
    </row>
    <row r="702" ht="14.25" customHeight="1">
      <c r="A702" s="11"/>
    </row>
    <row r="703" ht="14.25" customHeight="1">
      <c r="A703" s="11"/>
    </row>
    <row r="704" ht="14.25" customHeight="1">
      <c r="A704" s="11"/>
    </row>
    <row r="705" ht="14.25" customHeight="1">
      <c r="A705" s="11"/>
    </row>
    <row r="706" ht="14.25" customHeight="1">
      <c r="A706" s="11"/>
    </row>
    <row r="707" ht="14.25" customHeight="1">
      <c r="A707" s="11"/>
    </row>
    <row r="708" ht="14.25" customHeight="1">
      <c r="A708" s="11"/>
    </row>
    <row r="709" ht="14.25" customHeight="1">
      <c r="A709" s="11"/>
    </row>
    <row r="710" ht="14.25" customHeight="1">
      <c r="A710" s="11"/>
    </row>
    <row r="711" ht="14.25" customHeight="1">
      <c r="A711" s="11"/>
    </row>
    <row r="712" ht="14.25" customHeight="1">
      <c r="A712" s="11"/>
    </row>
    <row r="713" ht="14.25" customHeight="1">
      <c r="A713" s="11"/>
    </row>
    <row r="714" ht="14.25" customHeight="1">
      <c r="A714" s="11"/>
    </row>
    <row r="715" ht="14.25" customHeight="1">
      <c r="A715" s="11"/>
    </row>
    <row r="716" ht="14.25" customHeight="1">
      <c r="A716" s="11"/>
    </row>
    <row r="717" ht="14.25" customHeight="1">
      <c r="A717" s="11"/>
    </row>
    <row r="718" ht="14.25" customHeight="1">
      <c r="A718" s="11"/>
    </row>
    <row r="719" ht="14.25" customHeight="1">
      <c r="A719" s="11"/>
    </row>
    <row r="720" ht="14.25" customHeight="1">
      <c r="A720" s="11"/>
    </row>
    <row r="721" ht="14.25" customHeight="1">
      <c r="A721" s="11"/>
    </row>
    <row r="722" ht="14.25" customHeight="1">
      <c r="A722" s="11"/>
    </row>
    <row r="723" ht="14.25" customHeight="1">
      <c r="A723" s="11"/>
    </row>
    <row r="724" ht="14.25" customHeight="1">
      <c r="A724" s="11"/>
    </row>
    <row r="725" ht="14.25" customHeight="1">
      <c r="A725" s="11"/>
    </row>
    <row r="726" ht="14.25" customHeight="1">
      <c r="A726" s="11"/>
    </row>
    <row r="727" ht="14.25" customHeight="1">
      <c r="A727" s="11"/>
    </row>
    <row r="728" ht="14.25" customHeight="1">
      <c r="A728" s="11"/>
    </row>
    <row r="729" ht="14.25" customHeight="1">
      <c r="A729" s="11"/>
    </row>
    <row r="730" ht="14.25" customHeight="1">
      <c r="A730" s="11"/>
    </row>
    <row r="731" ht="14.25" customHeight="1">
      <c r="A731" s="11"/>
    </row>
    <row r="732" ht="14.25" customHeight="1">
      <c r="A732" s="11"/>
    </row>
    <row r="733" ht="14.25" customHeight="1">
      <c r="A733" s="11"/>
    </row>
    <row r="734" ht="14.25" customHeight="1">
      <c r="A734" s="11"/>
    </row>
    <row r="735" ht="14.25" customHeight="1">
      <c r="A735" s="11"/>
    </row>
    <row r="736" ht="14.25" customHeight="1">
      <c r="A736" s="11"/>
    </row>
    <row r="737" ht="14.25" customHeight="1">
      <c r="A737" s="11"/>
    </row>
    <row r="738" ht="14.25" customHeight="1">
      <c r="A738" s="11"/>
    </row>
    <row r="739" ht="14.25" customHeight="1">
      <c r="A739" s="11"/>
    </row>
    <row r="740" ht="14.25" customHeight="1">
      <c r="A740" s="11"/>
    </row>
    <row r="741" ht="14.25" customHeight="1">
      <c r="A741" s="11"/>
    </row>
    <row r="742" ht="14.25" customHeight="1">
      <c r="A742" s="11"/>
    </row>
    <row r="743" ht="14.25" customHeight="1">
      <c r="A743" s="11"/>
    </row>
    <row r="744" ht="14.25" customHeight="1">
      <c r="A744" s="11"/>
    </row>
    <row r="745" ht="14.25" customHeight="1">
      <c r="A745" s="11"/>
    </row>
    <row r="746" ht="14.25" customHeight="1">
      <c r="A746" s="11"/>
    </row>
    <row r="747" ht="14.25" customHeight="1">
      <c r="A747" s="11"/>
    </row>
    <row r="748" ht="14.25" customHeight="1">
      <c r="A748" s="11"/>
    </row>
    <row r="749" ht="14.25" customHeight="1">
      <c r="A749" s="11"/>
    </row>
    <row r="750" ht="14.25" customHeight="1">
      <c r="A750" s="11"/>
    </row>
    <row r="751" ht="14.25" customHeight="1">
      <c r="A751" s="11"/>
    </row>
    <row r="752" ht="14.25" customHeight="1">
      <c r="A752" s="11"/>
    </row>
    <row r="753" ht="14.25" customHeight="1">
      <c r="A753" s="11"/>
    </row>
    <row r="754" ht="14.25" customHeight="1">
      <c r="A754" s="11"/>
    </row>
    <row r="755" ht="14.25" customHeight="1">
      <c r="A755" s="11"/>
    </row>
    <row r="756" ht="14.25" customHeight="1">
      <c r="A756" s="11"/>
    </row>
    <row r="757" ht="14.25" customHeight="1">
      <c r="A757" s="11"/>
    </row>
    <row r="758" ht="14.25" customHeight="1">
      <c r="A758" s="11"/>
    </row>
    <row r="759" ht="14.25" customHeight="1">
      <c r="A759" s="11"/>
    </row>
    <row r="760" ht="14.25" customHeight="1">
      <c r="A760" s="11"/>
    </row>
    <row r="761" ht="14.25" customHeight="1">
      <c r="A761" s="11"/>
    </row>
    <row r="762" ht="14.25" customHeight="1">
      <c r="A762" s="11"/>
    </row>
    <row r="763" ht="14.25" customHeight="1">
      <c r="A763" s="11"/>
    </row>
    <row r="764" ht="14.25" customHeight="1">
      <c r="A764" s="11"/>
    </row>
    <row r="765" ht="14.25" customHeight="1">
      <c r="A765" s="11"/>
    </row>
    <row r="766" ht="14.25" customHeight="1">
      <c r="A766" s="11"/>
    </row>
    <row r="767" ht="14.25" customHeight="1">
      <c r="A767" s="11"/>
    </row>
    <row r="768" ht="14.25" customHeight="1">
      <c r="A768" s="11"/>
    </row>
    <row r="769" ht="14.25" customHeight="1">
      <c r="A769" s="11"/>
    </row>
    <row r="770" ht="14.25" customHeight="1">
      <c r="A770" s="11"/>
    </row>
    <row r="771" ht="14.25" customHeight="1">
      <c r="A771" s="11"/>
    </row>
    <row r="772" ht="14.25" customHeight="1">
      <c r="A772" s="11"/>
    </row>
    <row r="773" ht="14.25" customHeight="1">
      <c r="A773" s="11"/>
    </row>
    <row r="774" ht="14.25" customHeight="1">
      <c r="A774" s="11"/>
    </row>
    <row r="775" ht="14.25" customHeight="1">
      <c r="A775" s="11"/>
    </row>
    <row r="776" ht="14.25" customHeight="1">
      <c r="A776" s="11"/>
    </row>
    <row r="777" ht="14.25" customHeight="1">
      <c r="A777" s="11"/>
    </row>
    <row r="778" ht="14.25" customHeight="1">
      <c r="A778" s="11"/>
    </row>
    <row r="779" ht="14.25" customHeight="1">
      <c r="A779" s="11"/>
    </row>
    <row r="780" ht="14.25" customHeight="1">
      <c r="A780" s="11"/>
    </row>
    <row r="781" ht="14.25" customHeight="1">
      <c r="A781" s="11"/>
    </row>
    <row r="782" ht="14.25" customHeight="1">
      <c r="A782" s="11"/>
    </row>
    <row r="783" ht="14.25" customHeight="1">
      <c r="A783" s="11"/>
    </row>
    <row r="784" ht="14.25" customHeight="1">
      <c r="A784" s="11"/>
    </row>
    <row r="785" ht="14.25" customHeight="1">
      <c r="A785" s="11"/>
    </row>
    <row r="786" ht="14.25" customHeight="1">
      <c r="A786" s="11"/>
    </row>
    <row r="787" ht="14.25" customHeight="1">
      <c r="A787" s="11"/>
    </row>
    <row r="788" ht="14.25" customHeight="1">
      <c r="A788" s="11"/>
    </row>
    <row r="789" ht="14.25" customHeight="1">
      <c r="A789" s="11"/>
    </row>
    <row r="790" ht="14.25" customHeight="1">
      <c r="A790" s="11"/>
    </row>
    <row r="791" ht="14.25" customHeight="1">
      <c r="A791" s="11"/>
    </row>
    <row r="792" ht="14.25" customHeight="1">
      <c r="A792" s="11"/>
    </row>
    <row r="793" ht="14.25" customHeight="1">
      <c r="A793" s="11"/>
    </row>
    <row r="794" ht="14.25" customHeight="1">
      <c r="A794" s="11"/>
    </row>
    <row r="795" ht="14.25" customHeight="1">
      <c r="A795" s="11"/>
    </row>
    <row r="796" ht="14.25" customHeight="1">
      <c r="A796" s="11"/>
    </row>
    <row r="797" ht="14.25" customHeight="1">
      <c r="A797" s="11"/>
    </row>
    <row r="798" ht="14.25" customHeight="1">
      <c r="A798" s="11"/>
    </row>
    <row r="799" ht="14.25" customHeight="1">
      <c r="A799" s="11"/>
    </row>
    <row r="800" ht="14.25" customHeight="1">
      <c r="A800" s="11"/>
    </row>
    <row r="801" ht="14.25" customHeight="1">
      <c r="A801" s="11"/>
    </row>
    <row r="802" ht="14.25" customHeight="1">
      <c r="A802" s="11"/>
    </row>
    <row r="803" ht="14.25" customHeight="1">
      <c r="A803" s="11"/>
    </row>
    <row r="804" ht="14.25" customHeight="1">
      <c r="A804" s="11"/>
    </row>
    <row r="805" ht="14.25" customHeight="1">
      <c r="A805" s="11"/>
    </row>
    <row r="806" ht="14.25" customHeight="1">
      <c r="A806" s="11"/>
    </row>
    <row r="807" ht="14.25" customHeight="1">
      <c r="A807" s="11"/>
    </row>
    <row r="808" ht="14.25" customHeight="1">
      <c r="A808" s="11"/>
    </row>
    <row r="809" ht="14.25" customHeight="1">
      <c r="A809" s="11"/>
    </row>
    <row r="810" ht="14.25" customHeight="1">
      <c r="A810" s="11"/>
    </row>
    <row r="811" ht="14.25" customHeight="1">
      <c r="A811" s="11"/>
    </row>
    <row r="812" ht="14.25" customHeight="1">
      <c r="A812" s="11"/>
    </row>
    <row r="813" ht="14.25" customHeight="1">
      <c r="A813" s="11"/>
    </row>
    <row r="814" ht="14.25" customHeight="1">
      <c r="A814" s="11"/>
    </row>
    <row r="815" ht="14.25" customHeight="1">
      <c r="A815" s="11"/>
    </row>
    <row r="816" ht="14.25" customHeight="1">
      <c r="A816" s="11"/>
    </row>
    <row r="817" ht="14.25" customHeight="1">
      <c r="A817" s="11"/>
    </row>
    <row r="818" ht="14.25" customHeight="1">
      <c r="A818" s="11"/>
    </row>
    <row r="819" ht="14.25" customHeight="1">
      <c r="A819" s="11"/>
    </row>
    <row r="820" ht="14.25" customHeight="1">
      <c r="A820" s="11"/>
    </row>
    <row r="821" ht="14.25" customHeight="1">
      <c r="A821" s="11"/>
    </row>
    <row r="822" ht="14.25" customHeight="1">
      <c r="A822" s="11"/>
    </row>
    <row r="823" ht="14.25" customHeight="1">
      <c r="A823" s="11"/>
    </row>
    <row r="824" ht="14.25" customHeight="1">
      <c r="A824" s="11"/>
    </row>
    <row r="825" ht="14.25" customHeight="1">
      <c r="A825" s="11"/>
    </row>
    <row r="826" ht="14.25" customHeight="1">
      <c r="A826" s="11"/>
    </row>
    <row r="827" ht="14.25" customHeight="1">
      <c r="A827" s="11"/>
    </row>
    <row r="828" ht="14.25" customHeight="1">
      <c r="A828" s="11"/>
    </row>
    <row r="829" ht="14.25" customHeight="1">
      <c r="A829" s="11"/>
    </row>
    <row r="830" ht="14.25" customHeight="1">
      <c r="A830" s="11"/>
    </row>
    <row r="831" ht="14.25" customHeight="1">
      <c r="A831" s="11"/>
    </row>
    <row r="832" ht="14.25" customHeight="1">
      <c r="A832" s="11"/>
    </row>
    <row r="833" ht="14.25" customHeight="1">
      <c r="A833" s="11"/>
    </row>
    <row r="834" ht="14.25" customHeight="1">
      <c r="A834" s="11"/>
    </row>
    <row r="835" ht="14.25" customHeight="1">
      <c r="A835" s="11"/>
    </row>
    <row r="836" ht="14.25" customHeight="1">
      <c r="A836" s="11"/>
    </row>
    <row r="837" ht="14.25" customHeight="1">
      <c r="A837" s="11"/>
    </row>
    <row r="838" ht="14.25" customHeight="1">
      <c r="A838" s="11"/>
    </row>
    <row r="839" ht="14.25" customHeight="1">
      <c r="A839" s="11"/>
    </row>
    <row r="840" ht="14.25" customHeight="1">
      <c r="A840" s="11"/>
    </row>
    <row r="841" ht="14.25" customHeight="1">
      <c r="A841" s="11"/>
    </row>
    <row r="842" ht="14.25" customHeight="1">
      <c r="A842" s="11"/>
    </row>
    <row r="843" ht="14.25" customHeight="1">
      <c r="A843" s="11"/>
    </row>
    <row r="844" ht="14.25" customHeight="1">
      <c r="A844" s="11"/>
    </row>
    <row r="845" ht="14.25" customHeight="1">
      <c r="A845" s="11"/>
    </row>
    <row r="846" ht="14.25" customHeight="1">
      <c r="A846" s="11"/>
    </row>
    <row r="847" ht="14.25" customHeight="1">
      <c r="A847" s="11"/>
    </row>
    <row r="848" ht="14.25" customHeight="1">
      <c r="A848" s="11"/>
    </row>
    <row r="849" ht="14.25" customHeight="1">
      <c r="A849" s="11"/>
    </row>
    <row r="850" ht="14.25" customHeight="1">
      <c r="A850" s="11"/>
    </row>
    <row r="851" ht="14.25" customHeight="1">
      <c r="A851" s="11"/>
    </row>
    <row r="852" ht="14.25" customHeight="1">
      <c r="A852" s="11"/>
    </row>
    <row r="853" ht="14.25" customHeight="1">
      <c r="A853" s="11"/>
    </row>
    <row r="854" ht="14.25" customHeight="1">
      <c r="A854" s="11"/>
    </row>
    <row r="855" ht="14.25" customHeight="1">
      <c r="A855" s="11"/>
    </row>
    <row r="856" ht="14.25" customHeight="1">
      <c r="A856" s="11"/>
    </row>
    <row r="857" ht="14.25" customHeight="1">
      <c r="A857" s="11"/>
    </row>
    <row r="858" ht="14.25" customHeight="1">
      <c r="A858" s="11"/>
    </row>
    <row r="859" ht="14.25" customHeight="1">
      <c r="A859" s="11"/>
    </row>
    <row r="860" ht="14.25" customHeight="1">
      <c r="A860" s="11"/>
    </row>
    <row r="861" ht="14.25" customHeight="1">
      <c r="A861" s="11"/>
    </row>
    <row r="862" ht="14.25" customHeight="1">
      <c r="A862" s="11"/>
    </row>
    <row r="863" ht="14.25" customHeight="1">
      <c r="A863" s="11"/>
    </row>
    <row r="864" ht="14.25" customHeight="1">
      <c r="A864" s="11"/>
    </row>
    <row r="865" ht="14.25" customHeight="1">
      <c r="A865" s="11"/>
    </row>
    <row r="866" ht="14.25" customHeight="1">
      <c r="A866" s="11"/>
    </row>
    <row r="867" ht="14.25" customHeight="1">
      <c r="A867" s="11"/>
    </row>
    <row r="868" ht="14.25" customHeight="1">
      <c r="A868" s="11"/>
    </row>
    <row r="869" ht="14.25" customHeight="1">
      <c r="A869" s="11"/>
    </row>
    <row r="870" ht="14.25" customHeight="1">
      <c r="A870" s="11"/>
    </row>
    <row r="871" ht="14.25" customHeight="1">
      <c r="A871" s="11"/>
    </row>
    <row r="872" ht="14.25" customHeight="1">
      <c r="A872" s="11"/>
    </row>
    <row r="873" ht="14.25" customHeight="1">
      <c r="A873" s="11"/>
    </row>
    <row r="874" ht="14.25" customHeight="1">
      <c r="A874" s="11"/>
    </row>
    <row r="875" ht="14.25" customHeight="1">
      <c r="A875" s="11"/>
    </row>
    <row r="876" ht="14.25" customHeight="1">
      <c r="A876" s="11"/>
    </row>
    <row r="877" ht="14.25" customHeight="1">
      <c r="A877" s="11"/>
    </row>
    <row r="878" ht="14.25" customHeight="1">
      <c r="A878" s="11"/>
    </row>
    <row r="879" ht="14.25" customHeight="1">
      <c r="A879" s="11"/>
    </row>
    <row r="880" ht="14.25" customHeight="1">
      <c r="A880" s="11"/>
    </row>
    <row r="881" ht="14.25" customHeight="1">
      <c r="A881" s="11"/>
    </row>
    <row r="882" ht="14.25" customHeight="1">
      <c r="A882" s="11"/>
    </row>
    <row r="883" ht="14.25" customHeight="1">
      <c r="A883" s="11"/>
    </row>
    <row r="884" ht="14.25" customHeight="1">
      <c r="A884" s="11"/>
    </row>
    <row r="885" ht="14.25" customHeight="1">
      <c r="A885" s="11"/>
    </row>
    <row r="886" ht="14.25" customHeight="1">
      <c r="A886" s="11"/>
    </row>
    <row r="887" ht="14.25" customHeight="1">
      <c r="A887" s="11"/>
    </row>
    <row r="888" ht="14.25" customHeight="1">
      <c r="A888" s="11"/>
    </row>
    <row r="889" ht="14.25" customHeight="1">
      <c r="A889" s="11"/>
    </row>
    <row r="890" ht="14.25" customHeight="1">
      <c r="A890" s="11"/>
    </row>
    <row r="891" ht="14.25" customHeight="1">
      <c r="A891" s="11"/>
    </row>
    <row r="892" ht="14.25" customHeight="1">
      <c r="A892" s="11"/>
    </row>
    <row r="893" ht="14.25" customHeight="1">
      <c r="A893" s="11"/>
    </row>
    <row r="894" ht="14.25" customHeight="1">
      <c r="A894" s="11"/>
    </row>
    <row r="895" ht="14.25" customHeight="1">
      <c r="A895" s="11"/>
    </row>
    <row r="896" ht="14.25" customHeight="1">
      <c r="A896" s="11"/>
    </row>
    <row r="897" ht="14.25" customHeight="1">
      <c r="A897" s="11"/>
    </row>
    <row r="898" ht="14.25" customHeight="1">
      <c r="A898" s="11"/>
    </row>
    <row r="899" ht="14.25" customHeight="1">
      <c r="A899" s="11"/>
    </row>
    <row r="900" ht="14.25" customHeight="1">
      <c r="A900" s="11"/>
    </row>
    <row r="901" ht="14.25" customHeight="1">
      <c r="A901" s="11"/>
    </row>
    <row r="902" ht="14.25" customHeight="1">
      <c r="A902" s="11"/>
    </row>
    <row r="903" ht="14.25" customHeight="1">
      <c r="A903" s="11"/>
    </row>
    <row r="904" ht="14.25" customHeight="1">
      <c r="A904" s="11"/>
    </row>
    <row r="905" ht="14.25" customHeight="1">
      <c r="A905" s="11"/>
    </row>
    <row r="906" ht="14.25" customHeight="1">
      <c r="A906" s="11"/>
    </row>
    <row r="907" ht="14.25" customHeight="1">
      <c r="A907" s="11"/>
    </row>
    <row r="908" ht="14.25" customHeight="1">
      <c r="A908" s="11"/>
    </row>
    <row r="909" ht="14.25" customHeight="1">
      <c r="A909" s="11"/>
    </row>
    <row r="910" ht="14.25" customHeight="1">
      <c r="A910" s="11"/>
    </row>
    <row r="911" ht="14.25" customHeight="1">
      <c r="A911" s="11"/>
    </row>
    <row r="912" ht="14.25" customHeight="1">
      <c r="A912" s="11"/>
    </row>
    <row r="913" ht="14.25" customHeight="1">
      <c r="A913" s="11"/>
    </row>
    <row r="914" ht="14.25" customHeight="1">
      <c r="A914" s="11"/>
    </row>
    <row r="915" ht="14.25" customHeight="1">
      <c r="A915" s="11"/>
    </row>
    <row r="916" ht="14.25" customHeight="1">
      <c r="A916" s="11"/>
    </row>
    <row r="917" ht="14.25" customHeight="1">
      <c r="A917" s="11"/>
    </row>
    <row r="918" ht="14.25" customHeight="1">
      <c r="A918" s="11"/>
    </row>
    <row r="919" ht="14.25" customHeight="1">
      <c r="A919" s="11"/>
    </row>
    <row r="920" ht="14.25" customHeight="1">
      <c r="A920" s="11"/>
    </row>
    <row r="921" ht="14.25" customHeight="1">
      <c r="A921" s="11"/>
    </row>
    <row r="922" ht="14.25" customHeight="1">
      <c r="A922" s="11"/>
    </row>
    <row r="923" ht="14.25" customHeight="1">
      <c r="A923" s="11"/>
    </row>
    <row r="924" ht="14.25" customHeight="1">
      <c r="A924" s="11"/>
    </row>
    <row r="925" ht="14.25" customHeight="1">
      <c r="A925" s="11"/>
    </row>
    <row r="926" ht="14.25" customHeight="1">
      <c r="A926" s="11"/>
    </row>
    <row r="927" ht="14.25" customHeight="1">
      <c r="A927" s="11"/>
    </row>
    <row r="928" ht="14.25" customHeight="1">
      <c r="A928" s="11"/>
    </row>
    <row r="929" ht="14.25" customHeight="1">
      <c r="A929" s="11"/>
    </row>
    <row r="930" ht="14.25" customHeight="1">
      <c r="A930" s="11"/>
    </row>
    <row r="931" ht="14.25" customHeight="1">
      <c r="A931" s="11"/>
    </row>
    <row r="932" ht="14.25" customHeight="1">
      <c r="A932" s="11"/>
    </row>
    <row r="933" ht="14.25" customHeight="1">
      <c r="A933" s="11"/>
    </row>
    <row r="934" ht="14.25" customHeight="1">
      <c r="A934" s="11"/>
    </row>
    <row r="935" ht="14.25" customHeight="1">
      <c r="A935" s="11"/>
    </row>
    <row r="936" ht="14.25" customHeight="1">
      <c r="A936" s="11"/>
    </row>
    <row r="937" ht="14.25" customHeight="1">
      <c r="A937" s="11"/>
    </row>
    <row r="938" ht="14.25" customHeight="1">
      <c r="A938" s="11"/>
    </row>
    <row r="939" ht="14.25" customHeight="1">
      <c r="A939" s="11"/>
    </row>
    <row r="940" ht="14.25" customHeight="1">
      <c r="A940" s="11"/>
    </row>
    <row r="941" ht="14.25" customHeight="1">
      <c r="A941" s="11"/>
    </row>
    <row r="942" ht="14.25" customHeight="1">
      <c r="A942" s="11"/>
    </row>
    <row r="943" ht="14.25" customHeight="1">
      <c r="A943" s="11"/>
    </row>
    <row r="944" ht="14.25" customHeight="1">
      <c r="A944" s="11"/>
    </row>
    <row r="945" ht="14.25" customHeight="1">
      <c r="A945" s="11"/>
    </row>
    <row r="946" ht="14.25" customHeight="1">
      <c r="A946" s="11"/>
    </row>
    <row r="947" ht="14.25" customHeight="1">
      <c r="A947" s="11"/>
    </row>
    <row r="948" ht="14.25" customHeight="1">
      <c r="A948" s="11"/>
    </row>
    <row r="949" ht="14.25" customHeight="1">
      <c r="A949" s="11"/>
    </row>
    <row r="950" ht="14.25" customHeight="1">
      <c r="A950" s="11"/>
    </row>
    <row r="951" ht="14.25" customHeight="1">
      <c r="A951" s="11"/>
    </row>
    <row r="952" ht="14.25" customHeight="1">
      <c r="A952" s="11"/>
    </row>
    <row r="953" ht="14.25" customHeight="1">
      <c r="A953" s="11"/>
    </row>
    <row r="954" ht="14.25" customHeight="1">
      <c r="A954" s="11"/>
    </row>
    <row r="955" ht="14.25" customHeight="1">
      <c r="A955" s="11"/>
    </row>
    <row r="956" ht="14.25" customHeight="1">
      <c r="A956" s="11"/>
    </row>
    <row r="957" ht="14.25" customHeight="1">
      <c r="A957" s="11"/>
    </row>
    <row r="958" ht="14.25" customHeight="1">
      <c r="A958" s="11"/>
    </row>
    <row r="959" ht="14.25" customHeight="1">
      <c r="A959" s="11"/>
    </row>
    <row r="960" ht="14.25" customHeight="1">
      <c r="A960" s="11"/>
    </row>
    <row r="961" ht="14.25" customHeight="1">
      <c r="A961" s="11"/>
    </row>
    <row r="962" ht="14.25" customHeight="1">
      <c r="A962" s="11"/>
    </row>
    <row r="963" ht="14.25" customHeight="1">
      <c r="A963" s="11"/>
    </row>
    <row r="964" ht="14.25" customHeight="1">
      <c r="A964" s="11"/>
    </row>
    <row r="965" ht="14.25" customHeight="1">
      <c r="A965" s="11"/>
    </row>
    <row r="966" ht="14.25" customHeight="1">
      <c r="A966" s="11"/>
    </row>
    <row r="967" ht="14.25" customHeight="1">
      <c r="A967" s="11"/>
    </row>
    <row r="968" ht="14.25" customHeight="1">
      <c r="A968" s="11"/>
    </row>
    <row r="969" ht="14.25" customHeight="1">
      <c r="A969" s="11"/>
    </row>
    <row r="970" ht="14.25" customHeight="1">
      <c r="A970" s="11"/>
    </row>
    <row r="971" ht="14.25" customHeight="1">
      <c r="A971" s="11"/>
    </row>
    <row r="972" ht="14.25" customHeight="1">
      <c r="A972" s="11"/>
    </row>
    <row r="973" ht="14.25" customHeight="1">
      <c r="A973" s="11"/>
    </row>
    <row r="974" ht="14.25" customHeight="1">
      <c r="A974" s="11"/>
    </row>
    <row r="975" ht="14.25" customHeight="1">
      <c r="A975" s="11"/>
    </row>
    <row r="976" ht="14.25" customHeight="1">
      <c r="A976" s="11"/>
    </row>
    <row r="977" ht="14.25" customHeight="1">
      <c r="A977" s="11"/>
    </row>
    <row r="978" ht="14.25" customHeight="1">
      <c r="A978" s="11"/>
    </row>
    <row r="979" ht="14.25" customHeight="1">
      <c r="A979" s="11"/>
    </row>
    <row r="980" ht="14.25" customHeight="1">
      <c r="A980" s="11"/>
    </row>
    <row r="981" ht="14.25" customHeight="1">
      <c r="A981" s="11"/>
    </row>
    <row r="982" ht="14.25" customHeight="1">
      <c r="A982" s="11"/>
    </row>
    <row r="983" ht="14.25" customHeight="1">
      <c r="A983" s="11"/>
    </row>
    <row r="984" ht="14.25" customHeight="1">
      <c r="A984" s="11"/>
    </row>
    <row r="985" ht="14.25" customHeight="1">
      <c r="A985" s="11"/>
    </row>
    <row r="986" ht="14.25" customHeight="1">
      <c r="A986" s="11"/>
    </row>
    <row r="987" ht="14.25" customHeight="1">
      <c r="A987" s="11"/>
    </row>
    <row r="988" ht="14.25" customHeight="1">
      <c r="A988" s="11"/>
    </row>
    <row r="989" ht="14.25" customHeight="1">
      <c r="A989" s="11"/>
    </row>
    <row r="990" ht="14.25" customHeight="1">
      <c r="A990" s="11"/>
    </row>
    <row r="991" ht="14.25" customHeight="1">
      <c r="A991" s="11"/>
    </row>
    <row r="992" ht="14.25" customHeight="1">
      <c r="A992" s="11"/>
    </row>
    <row r="993" ht="14.25" customHeight="1">
      <c r="A993" s="11"/>
    </row>
    <row r="994" ht="14.25" customHeight="1">
      <c r="A994" s="11"/>
    </row>
    <row r="995" ht="14.25" customHeight="1">
      <c r="A995" s="11"/>
    </row>
    <row r="996" ht="14.25" customHeight="1">
      <c r="A996" s="11"/>
    </row>
    <row r="997" ht="14.25" customHeight="1">
      <c r="A997" s="11"/>
    </row>
    <row r="998" ht="14.25" customHeight="1">
      <c r="A998" s="11"/>
    </row>
    <row r="999" ht="14.25" customHeight="1">
      <c r="A999" s="11"/>
    </row>
  </sheetData>
  <mergeCells count="6">
    <mergeCell ref="A1:I1"/>
    <mergeCell ref="A3:A4"/>
    <mergeCell ref="A5:A6"/>
    <mergeCell ref="A7:I7"/>
    <mergeCell ref="A9:A10"/>
    <mergeCell ref="A11:A12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2.63"/>
    <col customWidth="1" min="2" max="5" width="12.25"/>
    <col customWidth="1" min="6" max="6" width="22.0"/>
    <col customWidth="1" min="7" max="7" width="13.88"/>
    <col customWidth="1" min="8" max="9" width="12.25"/>
    <col customWidth="1" min="10" max="26" width="11.0"/>
  </cols>
  <sheetData>
    <row r="1" ht="21.75" customHeight="1">
      <c r="A1" s="168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ht="16.5" customHeight="1">
      <c r="A2" s="169" t="s">
        <v>49</v>
      </c>
      <c r="B2" s="170" t="s">
        <v>75</v>
      </c>
      <c r="C2" s="171">
        <v>2018.0</v>
      </c>
      <c r="D2" s="171">
        <v>2019.0</v>
      </c>
      <c r="E2" s="171">
        <v>2020.0</v>
      </c>
      <c r="F2" s="171">
        <v>2021.0</v>
      </c>
      <c r="G2" s="170" t="s">
        <v>75</v>
      </c>
      <c r="H2" s="172">
        <v>2018.0</v>
      </c>
      <c r="I2" s="172">
        <v>2019.0</v>
      </c>
      <c r="J2" s="172">
        <v>2020.0</v>
      </c>
      <c r="K2" s="173">
        <v>2021.0</v>
      </c>
    </row>
    <row r="3" ht="16.5" customHeight="1">
      <c r="A3" s="114" t="s">
        <v>18</v>
      </c>
      <c r="B3" s="174" t="s">
        <v>11</v>
      </c>
      <c r="C3" s="175">
        <v>0.04233</v>
      </c>
      <c r="D3" s="175">
        <v>0.0479</v>
      </c>
      <c r="E3" s="175">
        <v>0.047049999999999995</v>
      </c>
      <c r="F3" s="175">
        <v>0.05142</v>
      </c>
      <c r="G3" s="176" t="s">
        <v>12</v>
      </c>
      <c r="H3" s="177">
        <f>C3/'Вихідні дані'!$C$2</f>
        <v>0.008586555236</v>
      </c>
      <c r="I3" s="177">
        <f>D3/'Вихідні дані'!$C$2</f>
        <v>0.009716418516</v>
      </c>
      <c r="J3" s="177">
        <f>E3/'Вихідні дані'!$C$2</f>
        <v>0.009543997728</v>
      </c>
      <c r="K3" s="177">
        <f>F3/'Вихідні дані'!$C$2</f>
        <v>0.01043044343</v>
      </c>
    </row>
    <row r="4" ht="16.5" customHeight="1">
      <c r="A4" s="114" t="s">
        <v>19</v>
      </c>
      <c r="B4" s="85"/>
      <c r="C4" s="175">
        <v>0.02856</v>
      </c>
      <c r="D4" s="175">
        <v>0.0325</v>
      </c>
      <c r="E4" s="175">
        <v>0.03195</v>
      </c>
      <c r="F4" s="175">
        <v>0.03455</v>
      </c>
      <c r="G4" s="85"/>
      <c r="H4" s="177">
        <f>C4/'Вихідні дані'!$C$2</f>
        <v>0.005793338472</v>
      </c>
      <c r="I4" s="177">
        <f>D4/'Вихідні дані'!$C$2</f>
        <v>0.006592559536</v>
      </c>
      <c r="J4" s="177">
        <f>E4/'Вихідні дані'!$C$2</f>
        <v>0.006480993144</v>
      </c>
      <c r="K4" s="177">
        <f>F4/'Вихідні дані'!$C$2</f>
        <v>0.007008397907</v>
      </c>
    </row>
    <row r="5" ht="16.5" customHeight="1">
      <c r="A5" s="114" t="s">
        <v>20</v>
      </c>
      <c r="B5" s="85"/>
      <c r="C5" s="175">
        <v>0.03399</v>
      </c>
      <c r="D5" s="175">
        <v>0.03646</v>
      </c>
      <c r="E5" s="175">
        <v>0.0358</v>
      </c>
      <c r="F5" s="175">
        <v>0.038270000000000005</v>
      </c>
      <c r="G5" s="85"/>
      <c r="H5" s="177">
        <f>C5/'Вихідні дані'!$C$2</f>
        <v>0.006894803035</v>
      </c>
      <c r="I5" s="177">
        <f>D5/'Вихідні дані'!$C$2</f>
        <v>0.007395837559</v>
      </c>
      <c r="J5" s="177">
        <f>E5/'Вихідні дані'!$C$2</f>
        <v>0.007261957889</v>
      </c>
      <c r="K5" s="177">
        <f>F5/'Вихідні дані'!$C$2</f>
        <v>0.007762992413</v>
      </c>
    </row>
    <row r="6" ht="16.5" customHeight="1">
      <c r="A6" s="114" t="s">
        <v>21</v>
      </c>
      <c r="B6" s="85"/>
      <c r="C6" s="175">
        <v>0.036539999999999996</v>
      </c>
      <c r="D6" s="175">
        <v>0.04129</v>
      </c>
      <c r="E6" s="175">
        <v>0.04058</v>
      </c>
      <c r="F6" s="175">
        <v>0.0428</v>
      </c>
      <c r="G6" s="85"/>
      <c r="H6" s="177">
        <f>C6/'Вихідні дані'!$C$2</f>
        <v>0.007412065398</v>
      </c>
      <c r="I6" s="177">
        <f>D6/'Вихідні дані'!$C$2</f>
        <v>0.00837559333</v>
      </c>
      <c r="J6" s="177">
        <f>E6/'Вихідні дані'!$C$2</f>
        <v>0.00823157126</v>
      </c>
      <c r="K6" s="177">
        <f>F6/'Вихідні дані'!$C$2</f>
        <v>0.008681893789</v>
      </c>
    </row>
    <row r="7" ht="16.5" customHeight="1">
      <c r="A7" s="114" t="s">
        <v>22</v>
      </c>
      <c r="B7" s="85"/>
      <c r="C7" s="175">
        <v>0.038770000000000006</v>
      </c>
      <c r="D7" s="175">
        <v>0.04235</v>
      </c>
      <c r="E7" s="175">
        <v>0.04159</v>
      </c>
      <c r="F7" s="175">
        <v>0.04251</v>
      </c>
      <c r="G7" s="85"/>
      <c r="H7" s="177">
        <f>C7/'Вихідні дані'!$C$2</f>
        <v>0.007864416406</v>
      </c>
      <c r="I7" s="177">
        <f>D7/'Вихідні дані'!$C$2</f>
        <v>0.008590612195</v>
      </c>
      <c r="J7" s="177">
        <f>E7/'Вихідні дані'!$C$2</f>
        <v>0.008436447726</v>
      </c>
      <c r="K7" s="177">
        <f>F7/'Вихідні дані'!$C$2</f>
        <v>0.008623067873</v>
      </c>
    </row>
    <row r="8" ht="16.5" customHeight="1">
      <c r="A8" s="114" t="s">
        <v>23</v>
      </c>
      <c r="B8" s="85"/>
      <c r="C8" s="175">
        <v>0.03308</v>
      </c>
      <c r="D8" s="175">
        <v>0.03712</v>
      </c>
      <c r="E8" s="175">
        <v>0.03648</v>
      </c>
      <c r="F8" s="175">
        <v>0.038149999999999996</v>
      </c>
      <c r="G8" s="85"/>
      <c r="H8" s="177">
        <f>C8/'Вихідні дані'!$C$2</f>
        <v>0.006710211368</v>
      </c>
      <c r="I8" s="177">
        <f>D8/'Вихідні дані'!$C$2</f>
        <v>0.00752971723</v>
      </c>
      <c r="J8" s="177">
        <f>E8/'Вихідні дані'!$C$2</f>
        <v>0.007399894519</v>
      </c>
      <c r="K8" s="177">
        <f>F8/'Вихідні дані'!$C$2</f>
        <v>0.007738650655</v>
      </c>
    </row>
    <row r="9" ht="16.5" customHeight="1">
      <c r="A9" s="114" t="s">
        <v>24</v>
      </c>
      <c r="B9" s="85"/>
      <c r="C9" s="175">
        <v>0.03983</v>
      </c>
      <c r="D9" s="175">
        <v>0.0418</v>
      </c>
      <c r="E9" s="175">
        <v>0.041030000000000004</v>
      </c>
      <c r="F9" s="175">
        <v>0.04524</v>
      </c>
      <c r="G9" s="85"/>
      <c r="H9" s="177">
        <f>C9/'Вихідні дані'!$C$2</f>
        <v>0.008079435271</v>
      </c>
      <c r="I9" s="177">
        <f>D9/'Вихідні дані'!$C$2</f>
        <v>0.008479045803</v>
      </c>
      <c r="J9" s="177">
        <f>E9/'Вихідні дані'!$C$2</f>
        <v>0.008322852854</v>
      </c>
      <c r="K9" s="177">
        <f>F9/'Вихідні дані'!$C$2</f>
        <v>0.009176842874</v>
      </c>
    </row>
    <row r="10" ht="16.5" customHeight="1">
      <c r="A10" s="115" t="s">
        <v>25</v>
      </c>
      <c r="B10" s="87"/>
      <c r="C10" s="178">
        <v>0.04184</v>
      </c>
      <c r="D10" s="178">
        <v>0.046369999999999995</v>
      </c>
      <c r="E10" s="178">
        <v>0.04554</v>
      </c>
      <c r="F10" s="178">
        <v>0.047119999999999995</v>
      </c>
      <c r="G10" s="87"/>
      <c r="H10" s="177">
        <f>C10/'Вихідні дані'!$C$2</f>
        <v>0.008487159723</v>
      </c>
      <c r="I10" s="177">
        <f>D10/'Вихідні дані'!$C$2</f>
        <v>0.009406061098</v>
      </c>
      <c r="J10" s="177">
        <f>E10/'Вихідні дані'!$C$2</f>
        <v>0.00923769727</v>
      </c>
      <c r="K10" s="177">
        <f>F10/'Вихідні дані'!$C$2</f>
        <v>0.009558197087</v>
      </c>
    </row>
    <row r="11" ht="21.75" customHeight="1">
      <c r="A11" s="168" t="s">
        <v>26</v>
      </c>
      <c r="B11" s="14"/>
      <c r="C11" s="14"/>
      <c r="D11" s="14"/>
      <c r="E11" s="14"/>
      <c r="F11" s="14"/>
      <c r="G11" s="14"/>
      <c r="H11" s="14"/>
      <c r="I11" s="14"/>
      <c r="J11" s="14"/>
      <c r="K11" s="15"/>
    </row>
    <row r="12" ht="24.75" customHeight="1">
      <c r="A12" s="179" t="s">
        <v>76</v>
      </c>
      <c r="B12" s="180" t="s">
        <v>77</v>
      </c>
      <c r="C12" s="180" t="s">
        <v>78</v>
      </c>
      <c r="D12" s="180" t="s">
        <v>79</v>
      </c>
      <c r="E12" s="180">
        <v>2020.0</v>
      </c>
      <c r="F12" s="181">
        <v>2021.0</v>
      </c>
      <c r="G12" s="182"/>
      <c r="H12" s="182"/>
      <c r="I12" s="182"/>
      <c r="J12" s="183"/>
      <c r="K12" s="183"/>
    </row>
    <row r="13" ht="18.75" customHeight="1">
      <c r="A13" s="184" t="s">
        <v>80</v>
      </c>
      <c r="B13" s="80"/>
      <c r="C13" s="80"/>
      <c r="D13" s="80"/>
      <c r="E13" s="80"/>
      <c r="F13" s="81"/>
      <c r="G13" s="182"/>
      <c r="H13" s="182"/>
      <c r="I13" s="182"/>
      <c r="J13" s="183"/>
      <c r="K13" s="183"/>
    </row>
    <row r="14" ht="18.75" customHeight="1">
      <c r="A14" s="185" t="s">
        <v>29</v>
      </c>
      <c r="B14" s="186">
        <v>1.05</v>
      </c>
      <c r="C14" s="186">
        <v>1.18</v>
      </c>
      <c r="D14" s="186">
        <v>1.18</v>
      </c>
      <c r="E14" s="186">
        <v>1.3</v>
      </c>
      <c r="F14" s="187">
        <v>1.3</v>
      </c>
      <c r="G14" s="182"/>
      <c r="H14" s="182"/>
      <c r="I14" s="182"/>
      <c r="J14" s="183"/>
      <c r="K14" s="183"/>
    </row>
    <row r="15" ht="18.75" customHeight="1">
      <c r="A15" s="188" t="s">
        <v>30</v>
      </c>
      <c r="B15" s="189">
        <v>15.73</v>
      </c>
      <c r="C15" s="189">
        <v>16.89</v>
      </c>
      <c r="D15" s="189">
        <v>16.52</v>
      </c>
      <c r="E15" s="189">
        <v>17.03</v>
      </c>
      <c r="F15" s="190">
        <v>19.22</v>
      </c>
      <c r="G15" s="182"/>
      <c r="H15" s="182"/>
      <c r="I15" s="182"/>
      <c r="J15" s="183"/>
      <c r="K15" s="183"/>
    </row>
    <row r="16" ht="18.75" customHeight="1">
      <c r="A16" s="191" t="s">
        <v>31</v>
      </c>
      <c r="B16" s="192">
        <v>13.17</v>
      </c>
      <c r="C16" s="192">
        <v>11.55</v>
      </c>
      <c r="D16" s="192">
        <v>14.89</v>
      </c>
      <c r="E16" s="192">
        <v>14.89</v>
      </c>
      <c r="F16" s="193">
        <v>10.82</v>
      </c>
      <c r="G16" s="182"/>
      <c r="H16" s="182"/>
      <c r="I16" s="182"/>
      <c r="J16" s="183"/>
      <c r="K16" s="183"/>
    </row>
    <row r="17" ht="18.75" customHeight="1">
      <c r="A17" s="194" t="s">
        <v>81</v>
      </c>
      <c r="B17" s="195">
        <f t="shared" ref="B17:F17" si="1">SUM(B14:B16)</f>
        <v>29.95</v>
      </c>
      <c r="C17" s="195">
        <f t="shared" si="1"/>
        <v>29.62</v>
      </c>
      <c r="D17" s="195">
        <f t="shared" si="1"/>
        <v>32.59</v>
      </c>
      <c r="E17" s="195">
        <f t="shared" si="1"/>
        <v>33.22</v>
      </c>
      <c r="F17" s="196">
        <f t="shared" si="1"/>
        <v>31.34</v>
      </c>
      <c r="G17" s="182"/>
      <c r="H17" s="182"/>
      <c r="I17" s="182"/>
      <c r="J17" s="183"/>
      <c r="K17" s="183"/>
    </row>
    <row r="18" ht="18.75" customHeight="1">
      <c r="A18" s="197" t="s">
        <v>12</v>
      </c>
      <c r="B18" s="80"/>
      <c r="C18" s="80"/>
      <c r="D18" s="80"/>
      <c r="E18" s="80"/>
      <c r="F18" s="81"/>
      <c r="G18" s="182"/>
      <c r="H18" s="182"/>
      <c r="I18" s="182"/>
      <c r="J18" s="183"/>
      <c r="K18" s="183"/>
    </row>
    <row r="19" ht="18.75" customHeight="1">
      <c r="A19" s="185" t="s">
        <v>29</v>
      </c>
      <c r="B19" s="198">
        <f>B14/'Вихідні дані'!$C$2/1000</f>
        <v>0.000212990385</v>
      </c>
      <c r="C19" s="198">
        <f>C14/'Вихідні дані'!$C$2/1000</f>
        <v>0.0002393606231</v>
      </c>
      <c r="D19" s="198">
        <f>D14/'Вихідні дані'!$C$2/1000</f>
        <v>0.0002393606231</v>
      </c>
      <c r="E19" s="198">
        <f>E14/'Вихідні дані'!$C$2/1000</f>
        <v>0.0002637023814</v>
      </c>
      <c r="F19" s="198">
        <f>F14/'Вихідні дані'!$C$2/1000</f>
        <v>0.0002637023814</v>
      </c>
      <c r="G19" s="182"/>
      <c r="H19" s="182"/>
      <c r="I19" s="182"/>
      <c r="J19" s="183"/>
      <c r="K19" s="183"/>
    </row>
    <row r="20" ht="18.75" customHeight="1">
      <c r="A20" s="188" t="s">
        <v>30</v>
      </c>
      <c r="B20" s="198">
        <f>B15/'Вихідні дані'!$C$2/1000</f>
        <v>0.003190798815</v>
      </c>
      <c r="C20" s="198">
        <f>C15/'Вихідні дані'!$C$2/1000</f>
        <v>0.003426102479</v>
      </c>
      <c r="D20" s="198">
        <f>D15/'Вихідні дані'!$C$2/1000</f>
        <v>0.003351048724</v>
      </c>
      <c r="E20" s="198">
        <f>E15/'Вихідні дані'!$C$2/1000</f>
        <v>0.003454501197</v>
      </c>
      <c r="F20" s="198">
        <f>F15/'Вихідні дані'!$C$2/1000</f>
        <v>0.003898738286</v>
      </c>
      <c r="G20" s="182"/>
      <c r="H20" s="182"/>
      <c r="I20" s="182"/>
      <c r="J20" s="183"/>
      <c r="K20" s="183"/>
    </row>
    <row r="21" ht="18.75" customHeight="1">
      <c r="A21" s="191" t="s">
        <v>31</v>
      </c>
      <c r="B21" s="198">
        <f>B16/'Вихідні дані'!$C$2/1000</f>
        <v>0.002671507972</v>
      </c>
      <c r="C21" s="198">
        <f>C16/'Вихідні дані'!$C$2/1000</f>
        <v>0.002342894235</v>
      </c>
      <c r="D21" s="198">
        <f>D16/'Вихідні дані'!$C$2/1000</f>
        <v>0.003020406507</v>
      </c>
      <c r="E21" s="198">
        <f>E16/'Вихідні дані'!$C$2/1000</f>
        <v>0.003020406507</v>
      </c>
      <c r="F21" s="198">
        <f>F16/'Вихідні дані'!$C$2/1000</f>
        <v>0.002194815205</v>
      </c>
      <c r="G21" s="182"/>
      <c r="H21" s="182"/>
      <c r="I21" s="182"/>
      <c r="J21" s="183"/>
      <c r="K21" s="183"/>
    </row>
    <row r="22" ht="18.75" customHeight="1">
      <c r="A22" s="199" t="s">
        <v>81</v>
      </c>
      <c r="B22" s="198">
        <f>B17/'Вихідні дані'!$C$2/1000</f>
        <v>0.006075297172</v>
      </c>
      <c r="C22" s="198">
        <f>C17/'Вихідні дані'!$C$2/1000</f>
        <v>0.006008357337</v>
      </c>
      <c r="D22" s="198">
        <f>D17/'Вихідні дані'!$C$2/1000</f>
        <v>0.006610815855</v>
      </c>
      <c r="E22" s="198">
        <f>E17/'Вихідні дані'!$C$2/1000</f>
        <v>0.006738610086</v>
      </c>
      <c r="F22" s="198">
        <f>F17/'Вихідні дані'!$C$2/1000</f>
        <v>0.006357255872</v>
      </c>
      <c r="G22" s="182"/>
      <c r="H22" s="182"/>
      <c r="I22" s="182"/>
      <c r="J22" s="183"/>
      <c r="K22" s="183"/>
    </row>
    <row r="23" ht="15.0" customHeight="1">
      <c r="A23" s="200"/>
      <c r="B23" s="200"/>
      <c r="C23" s="200"/>
      <c r="D23" s="200"/>
      <c r="E23" s="200"/>
      <c r="F23" s="200"/>
      <c r="G23" s="200"/>
      <c r="H23" s="200"/>
      <c r="I23" s="200"/>
    </row>
  </sheetData>
  <mergeCells count="6">
    <mergeCell ref="A1:K1"/>
    <mergeCell ref="B3:B10"/>
    <mergeCell ref="G3:G10"/>
    <mergeCell ref="A11:K11"/>
    <mergeCell ref="A13:F13"/>
    <mergeCell ref="A18:F18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23.38"/>
    <col customWidth="1" min="3" max="3" width="26.75"/>
    <col customWidth="1" min="4" max="4" width="19.38"/>
    <col customWidth="1" min="5" max="5" width="21.0"/>
    <col customWidth="1" min="6" max="6" width="19.0"/>
    <col customWidth="1" min="7" max="7" width="29.75"/>
    <col customWidth="1" min="8" max="8" width="6.5"/>
    <col customWidth="1" min="9" max="11" width="6.63"/>
    <col customWidth="1" min="12" max="12" width="9.0"/>
    <col customWidth="1" min="13" max="26" width="6.63"/>
  </cols>
  <sheetData>
    <row r="1">
      <c r="A1" s="201" t="s">
        <v>82</v>
      </c>
    </row>
    <row r="2" ht="30.75" customHeight="1">
      <c r="A2" s="201"/>
      <c r="B2" s="201"/>
      <c r="C2" s="202" t="s">
        <v>38</v>
      </c>
      <c r="D2" s="3"/>
      <c r="E2" s="203" t="s">
        <v>41</v>
      </c>
      <c r="F2" s="3"/>
      <c r="G2" s="203" t="s">
        <v>83</v>
      </c>
      <c r="H2" s="3"/>
      <c r="I2" s="203" t="s">
        <v>43</v>
      </c>
      <c r="J2" s="3"/>
    </row>
    <row r="3">
      <c r="C3" s="204" t="s">
        <v>11</v>
      </c>
      <c r="D3" s="204" t="s">
        <v>84</v>
      </c>
      <c r="E3" s="204" t="s">
        <v>11</v>
      </c>
      <c r="F3" s="204" t="s">
        <v>84</v>
      </c>
      <c r="G3" s="204" t="s">
        <v>11</v>
      </c>
      <c r="H3" s="204" t="s">
        <v>84</v>
      </c>
      <c r="I3" s="204" t="s">
        <v>11</v>
      </c>
      <c r="J3" s="204" t="s">
        <v>84</v>
      </c>
    </row>
    <row r="4">
      <c r="B4" s="205" t="s">
        <v>85</v>
      </c>
      <c r="C4" s="206">
        <v>0.375</v>
      </c>
      <c r="D4" s="207">
        <f>C4/'Вихідні дані'!$C$2</f>
        <v>0.07606799464</v>
      </c>
      <c r="E4" s="204">
        <v>0.36538</v>
      </c>
      <c r="F4" s="207">
        <f>E4/'Вихідні дані'!$C$2</f>
        <v>0.07411659702</v>
      </c>
      <c r="G4" s="206">
        <v>0.4407</v>
      </c>
      <c r="H4" s="207">
        <f>G4/'Вихідні дані'!$C$2</f>
        <v>0.08939510731</v>
      </c>
      <c r="I4" s="206"/>
      <c r="J4" s="206"/>
    </row>
    <row r="5">
      <c r="B5" s="208" t="s">
        <v>86</v>
      </c>
      <c r="C5" s="206">
        <v>0.35041</v>
      </c>
      <c r="D5" s="207">
        <f>C5/'Вихідні дані'!$C$2</f>
        <v>0.07107996268</v>
      </c>
      <c r="E5" s="204">
        <v>0.36538</v>
      </c>
      <c r="F5" s="207">
        <f>E5/'Вихідні дані'!$C$2</f>
        <v>0.07411659702</v>
      </c>
      <c r="G5" s="206">
        <v>0.4407</v>
      </c>
      <c r="H5" s="207">
        <f>G5/'Вихідні дані'!$C$2</f>
        <v>0.08939510731</v>
      </c>
      <c r="I5" s="206"/>
      <c r="J5" s="206"/>
    </row>
    <row r="6">
      <c r="B6" s="208" t="s">
        <v>87</v>
      </c>
      <c r="C6" s="206">
        <v>0.38465</v>
      </c>
      <c r="D6" s="207">
        <f>C6/'Вихідні дані'!$C$2</f>
        <v>0.07802547771</v>
      </c>
      <c r="E6" s="204">
        <v>0.36538</v>
      </c>
      <c r="F6" s="207">
        <f>E6/'Вихідні дані'!$C$2</f>
        <v>0.07411659702</v>
      </c>
      <c r="G6" s="206">
        <v>0.4407</v>
      </c>
      <c r="H6" s="207">
        <f>G6/'Вихідні дані'!$C$2</f>
        <v>0.08939510731</v>
      </c>
      <c r="I6" s="206"/>
      <c r="J6" s="206"/>
    </row>
    <row r="7">
      <c r="B7" s="208" t="s">
        <v>88</v>
      </c>
      <c r="C7" s="206">
        <v>0.37243</v>
      </c>
      <c r="D7" s="207">
        <f>C7/'Вихідні дані'!$C$2</f>
        <v>0.07554667532</v>
      </c>
      <c r="E7" s="204">
        <v>0.36538</v>
      </c>
      <c r="F7" s="207">
        <f>E7/'Вихідні дані'!$C$2</f>
        <v>0.07411659702</v>
      </c>
      <c r="G7" s="206">
        <v>0.4407</v>
      </c>
      <c r="H7" s="207">
        <f>G7/'Вихідні дані'!$C$2</f>
        <v>0.08939510731</v>
      </c>
      <c r="I7" s="206"/>
      <c r="J7" s="206"/>
    </row>
    <row r="8">
      <c r="B8" s="208" t="s">
        <v>89</v>
      </c>
      <c r="C8" s="206">
        <v>0.375</v>
      </c>
      <c r="D8" s="207">
        <f>C8/'Вихідні дані'!$C$2</f>
        <v>0.07606799464</v>
      </c>
      <c r="E8" s="204">
        <v>0.36538</v>
      </c>
      <c r="F8" s="207">
        <f>E8/'Вихідні дані'!$C$2</f>
        <v>0.07411659702</v>
      </c>
      <c r="G8" s="206">
        <v>0.4407</v>
      </c>
      <c r="H8" s="207">
        <f>G8/'Вихідні дані'!$C$2</f>
        <v>0.08939510731</v>
      </c>
      <c r="I8" s="206"/>
      <c r="J8" s="206"/>
    </row>
    <row r="9">
      <c r="B9" s="208" t="s">
        <v>90</v>
      </c>
      <c r="C9" s="206">
        <v>0.375</v>
      </c>
      <c r="D9" s="207">
        <f>C9/'Вихідні дані'!$C$2</f>
        <v>0.07606799464</v>
      </c>
      <c r="E9" s="204">
        <v>0.36538</v>
      </c>
      <c r="F9" s="207">
        <f>E9/'Вихідні дані'!$C$2</f>
        <v>0.07411659702</v>
      </c>
      <c r="G9" s="206">
        <v>0.4407</v>
      </c>
      <c r="H9" s="207">
        <f>G9/'Вихідні дані'!$C$2</f>
        <v>0.08939510731</v>
      </c>
      <c r="I9" s="206"/>
      <c r="J9" s="206"/>
    </row>
    <row r="10">
      <c r="B10" s="208" t="s">
        <v>91</v>
      </c>
      <c r="C10" s="206">
        <v>0.375</v>
      </c>
      <c r="D10" s="207">
        <f>C10/'Вихідні дані'!$C$2</f>
        <v>0.07606799464</v>
      </c>
      <c r="E10" s="204">
        <v>0.36538</v>
      </c>
      <c r="F10" s="207">
        <f>E10/'Вихідні дані'!$C$2</f>
        <v>0.07411659702</v>
      </c>
      <c r="G10" s="206">
        <v>0.4407</v>
      </c>
      <c r="H10" s="207">
        <f>G10/'Вихідні дані'!$C$2</f>
        <v>0.08939510731</v>
      </c>
      <c r="I10" s="206"/>
      <c r="J10" s="206"/>
    </row>
    <row r="11">
      <c r="B11" s="208" t="s">
        <v>92</v>
      </c>
      <c r="C11" s="206">
        <v>0.375</v>
      </c>
      <c r="D11" s="207">
        <f>C11/'Вихідні дані'!$C$2</f>
        <v>0.07606799464</v>
      </c>
      <c r="E11" s="204">
        <v>0.36538</v>
      </c>
      <c r="F11" s="207">
        <f>E11/'Вихідні дані'!$C$2</f>
        <v>0.07411659702</v>
      </c>
      <c r="G11" s="206">
        <v>0.4407</v>
      </c>
      <c r="H11" s="207">
        <f>G11/'Вихідні дані'!$C$2</f>
        <v>0.08939510731</v>
      </c>
      <c r="I11" s="206"/>
      <c r="J11" s="20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J1"/>
    <mergeCell ref="C2:D2"/>
    <mergeCell ref="E2:F2"/>
    <mergeCell ref="G2:H2"/>
    <mergeCell ref="I2:J2"/>
  </mergeCells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25"/>
    <col customWidth="1" min="2" max="2" width="17.13"/>
    <col customWidth="1" min="3" max="27" width="6.63"/>
  </cols>
  <sheetData>
    <row r="1">
      <c r="A1" s="209" t="s">
        <v>93</v>
      </c>
      <c r="B1" s="209" t="s">
        <v>94</v>
      </c>
      <c r="C1" s="209" t="s">
        <v>95</v>
      </c>
      <c r="D1" s="209" t="s">
        <v>96</v>
      </c>
    </row>
    <row r="2">
      <c r="A2" s="210">
        <v>1.0</v>
      </c>
      <c r="B2" s="210" t="s">
        <v>97</v>
      </c>
      <c r="C2" s="211" t="s">
        <v>98</v>
      </c>
      <c r="D2" s="211"/>
    </row>
    <row r="3">
      <c r="A3" s="210">
        <v>2.0</v>
      </c>
      <c r="B3" s="210" t="s">
        <v>38</v>
      </c>
      <c r="C3" s="211" t="s">
        <v>98</v>
      </c>
      <c r="D3" s="211" t="s">
        <v>98</v>
      </c>
    </row>
    <row r="4">
      <c r="A4" s="210">
        <v>3.0</v>
      </c>
      <c r="B4" s="210" t="s">
        <v>99</v>
      </c>
      <c r="C4" s="211" t="s">
        <v>100</v>
      </c>
      <c r="D4" s="211" t="s">
        <v>98</v>
      </c>
    </row>
    <row r="5">
      <c r="A5" s="210">
        <v>4.0</v>
      </c>
      <c r="B5" s="210" t="s">
        <v>101</v>
      </c>
      <c r="C5" s="211" t="s">
        <v>98</v>
      </c>
      <c r="D5" s="211" t="s">
        <v>98</v>
      </c>
    </row>
    <row r="6">
      <c r="A6" s="210">
        <v>5.0</v>
      </c>
      <c r="B6" s="210" t="s">
        <v>102</v>
      </c>
      <c r="C6" s="211" t="s">
        <v>98</v>
      </c>
      <c r="D6" s="211" t="s">
        <v>98</v>
      </c>
    </row>
    <row r="7">
      <c r="A7" s="210">
        <v>6.0</v>
      </c>
      <c r="B7" s="210" t="s">
        <v>103</v>
      </c>
      <c r="C7" s="211" t="s">
        <v>98</v>
      </c>
      <c r="D7" s="211"/>
    </row>
    <row r="8">
      <c r="A8" s="210">
        <v>7.0</v>
      </c>
      <c r="B8" s="210" t="s">
        <v>104</v>
      </c>
      <c r="C8" s="211" t="s">
        <v>98</v>
      </c>
      <c r="D8" s="211"/>
    </row>
    <row r="9">
      <c r="A9" s="210">
        <v>8.0</v>
      </c>
      <c r="B9" s="210" t="s">
        <v>105</v>
      </c>
      <c r="C9" s="211" t="s">
        <v>98</v>
      </c>
      <c r="D9" s="211"/>
    </row>
    <row r="10">
      <c r="A10" s="210">
        <v>9.0</v>
      </c>
      <c r="B10" s="210" t="s">
        <v>106</v>
      </c>
      <c r="C10" s="211" t="s">
        <v>98</v>
      </c>
      <c r="D10" s="211"/>
    </row>
    <row r="11">
      <c r="A11" s="210">
        <v>10.0</v>
      </c>
      <c r="B11" s="210" t="s">
        <v>107</v>
      </c>
      <c r="C11" s="211" t="s">
        <v>98</v>
      </c>
      <c r="D11" s="211"/>
    </row>
    <row r="12">
      <c r="A12" s="210">
        <v>11.0</v>
      </c>
      <c r="B12" s="210" t="s">
        <v>108</v>
      </c>
      <c r="C12" s="211" t="s">
        <v>98</v>
      </c>
      <c r="D12" s="211"/>
    </row>
    <row r="13">
      <c r="A13" s="210">
        <v>12.0</v>
      </c>
      <c r="B13" s="210" t="s">
        <v>109</v>
      </c>
      <c r="C13" s="211" t="s">
        <v>98</v>
      </c>
      <c r="D13" s="211"/>
    </row>
    <row r="14">
      <c r="A14" s="210">
        <v>13.0</v>
      </c>
      <c r="B14" s="210" t="s">
        <v>110</v>
      </c>
      <c r="C14" s="211" t="s">
        <v>98</v>
      </c>
      <c r="D14" s="211"/>
    </row>
    <row r="15">
      <c r="A15" s="210">
        <v>14.0</v>
      </c>
      <c r="B15" s="210" t="s">
        <v>111</v>
      </c>
      <c r="C15" s="211" t="s">
        <v>98</v>
      </c>
      <c r="D15" s="211"/>
    </row>
    <row r="16">
      <c r="A16" s="210">
        <v>15.0</v>
      </c>
      <c r="B16" s="210" t="s">
        <v>112</v>
      </c>
      <c r="C16" s="211" t="s">
        <v>98</v>
      </c>
      <c r="D16" s="211"/>
    </row>
    <row r="17">
      <c r="A17" s="210">
        <v>16.0</v>
      </c>
      <c r="B17" s="210" t="s">
        <v>113</v>
      </c>
      <c r="C17" s="211" t="s">
        <v>98</v>
      </c>
      <c r="D17" s="211"/>
    </row>
    <row r="18">
      <c r="A18" s="210">
        <v>17.0</v>
      </c>
      <c r="B18" s="210" t="s">
        <v>114</v>
      </c>
      <c r="C18" s="211" t="s">
        <v>98</v>
      </c>
      <c r="D18" s="211"/>
    </row>
    <row r="19">
      <c r="A19" s="210">
        <v>18.0</v>
      </c>
      <c r="B19" s="210" t="s">
        <v>115</v>
      </c>
      <c r="C19" s="211" t="s">
        <v>98</v>
      </c>
      <c r="D19" s="211"/>
    </row>
    <row r="20">
      <c r="A20" s="210">
        <v>19.0</v>
      </c>
      <c r="B20" s="210" t="s">
        <v>116</v>
      </c>
      <c r="C20" s="211" t="s">
        <v>98</v>
      </c>
      <c r="D20" s="211"/>
    </row>
    <row r="21" ht="15.75" customHeight="1">
      <c r="A21" s="210">
        <v>20.0</v>
      </c>
      <c r="B21" s="210" t="s">
        <v>117</v>
      </c>
      <c r="C21" s="211" t="s">
        <v>98</v>
      </c>
      <c r="D21" s="211"/>
    </row>
    <row r="22" ht="15.75" customHeight="1">
      <c r="A22" s="210">
        <v>21.0</v>
      </c>
      <c r="B22" s="210" t="s">
        <v>118</v>
      </c>
      <c r="C22" s="211" t="s">
        <v>98</v>
      </c>
      <c r="D22" s="211"/>
    </row>
    <row r="23" ht="15.75" customHeight="1">
      <c r="A23" s="210">
        <v>22.0</v>
      </c>
      <c r="B23" s="210" t="s">
        <v>119</v>
      </c>
      <c r="C23" s="211" t="s">
        <v>98</v>
      </c>
      <c r="D23" s="211" t="s">
        <v>98</v>
      </c>
    </row>
    <row r="24" ht="15.75" customHeight="1">
      <c r="A24" s="210">
        <v>23.0</v>
      </c>
      <c r="B24" s="210" t="s">
        <v>120</v>
      </c>
      <c r="C24" s="211" t="s">
        <v>98</v>
      </c>
      <c r="D24" s="211"/>
    </row>
    <row r="25" ht="15.75" customHeight="1">
      <c r="A25" s="210">
        <v>24.0</v>
      </c>
      <c r="B25" s="210" t="s">
        <v>121</v>
      </c>
      <c r="C25" s="211" t="s">
        <v>98</v>
      </c>
      <c r="D25" s="211"/>
    </row>
    <row r="26" ht="15.75" customHeight="1">
      <c r="A26" s="210">
        <v>25.0</v>
      </c>
      <c r="B26" s="210" t="s">
        <v>122</v>
      </c>
      <c r="C26" s="211" t="s">
        <v>98</v>
      </c>
      <c r="D26" s="211"/>
    </row>
    <row r="27" ht="15.75" customHeight="1">
      <c r="A27" s="210">
        <v>26.0</v>
      </c>
      <c r="B27" s="210" t="s">
        <v>123</v>
      </c>
      <c r="C27" s="211" t="s">
        <v>98</v>
      </c>
      <c r="D27" s="211"/>
    </row>
    <row r="28" ht="15.75" customHeight="1">
      <c r="A28" s="210">
        <v>27.0</v>
      </c>
      <c r="B28" s="210" t="s">
        <v>124</v>
      </c>
      <c r="C28" s="211" t="s">
        <v>98</v>
      </c>
      <c r="D28" s="211"/>
    </row>
    <row r="29" ht="15.75" customHeight="1">
      <c r="A29" s="210">
        <v>28.0</v>
      </c>
      <c r="B29" s="210" t="s">
        <v>125</v>
      </c>
      <c r="C29" s="211" t="s">
        <v>98</v>
      </c>
      <c r="D29" s="211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