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Зарплата 2019\"/>
    </mc:Choice>
  </mc:AlternateContent>
  <bookViews>
    <workbookView xWindow="0" yWindow="0" windowWidth="16380" windowHeight="8190" tabRatio="505"/>
  </bookViews>
  <sheets>
    <sheet name="Лист1" sheetId="1" r:id="rId1"/>
  </sheets>
  <definedNames>
    <definedName name="_xlnm._FilterDatabase" localSheetId="0">Лист1!$B$1:$AP$33</definedName>
    <definedName name="Print_Area_0" localSheetId="0">Лист1!$B$1:$IQ$37</definedName>
    <definedName name="Print_Area_0_0" localSheetId="0">Лист1!$B$1:$IQ$37</definedName>
    <definedName name="Print_Area_0_0_0" localSheetId="0">Лист1!$B$1:$IQ$37</definedName>
    <definedName name="Print_Area_0_0_0_0" localSheetId="0">Лист1!$B$1:$IQ$37</definedName>
    <definedName name="Print_Area_0_0_0_0_0" localSheetId="0">Лист1!$B$1:$IQ$37</definedName>
    <definedName name="Print_Area_0_0_0_0_0_0" localSheetId="0">Лист1!$B$1:$IQ$37</definedName>
    <definedName name="Print_Area_0_0_0_0_0_0_0" localSheetId="0">Лист1!$B$1:$IQ$37</definedName>
    <definedName name="_xlnm.Print_Area" localSheetId="0">Лист1!$A$1:$AN$37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B13" i="1" l="1"/>
  <c r="T32" i="1"/>
  <c r="AG10" i="1" l="1"/>
  <c r="AK10" i="1" s="1"/>
  <c r="I10" i="1"/>
  <c r="P10" i="1" l="1"/>
  <c r="I8" i="1"/>
  <c r="Y10" i="1" l="1"/>
  <c r="AA10" i="1" l="1"/>
  <c r="AM10" i="1"/>
  <c r="AB10" i="1"/>
  <c r="AC10" i="1"/>
  <c r="AE10" i="1" l="1"/>
  <c r="AF10" i="1" s="1"/>
  <c r="AJ10" i="1" l="1"/>
  <c r="AL10" i="1"/>
  <c r="AG9" i="1" l="1"/>
  <c r="AG11" i="1"/>
  <c r="AG12" i="1"/>
  <c r="I12" i="1" l="1"/>
  <c r="AK12" i="1"/>
  <c r="J12" i="1" l="1"/>
  <c r="P12" i="1" s="1"/>
  <c r="Y12" i="1" l="1"/>
  <c r="AB12" i="1" s="1"/>
  <c r="P13" i="1" l="1"/>
  <c r="Y13" i="1" s="1"/>
  <c r="AA12" i="1" l="1"/>
  <c r="AC12" i="1"/>
  <c r="AM12" i="1"/>
  <c r="AM13" i="1" l="1"/>
  <c r="AC13" i="1"/>
  <c r="AA13" i="1"/>
  <c r="AJ13" i="1"/>
  <c r="AL13" i="1"/>
  <c r="AK11" i="1"/>
  <c r="I11" i="1"/>
  <c r="AE12" i="1" l="1"/>
  <c r="AE13" i="1"/>
  <c r="AG13" i="1" s="1"/>
  <c r="AK13" i="1" s="1"/>
  <c r="J11" i="1"/>
  <c r="AF12" i="1" l="1"/>
  <c r="P11" i="1"/>
  <c r="Y11" i="1" s="1"/>
  <c r="AB11" i="1" s="1"/>
  <c r="AH32" i="1"/>
  <c r="AJ12" i="1" l="1"/>
  <c r="AL12" i="1"/>
  <c r="AC11" i="1"/>
  <c r="G32" i="1"/>
  <c r="H32" i="1"/>
  <c r="K32" i="1"/>
  <c r="O32" i="1"/>
  <c r="R32" i="1"/>
  <c r="S32" i="1"/>
  <c r="U32" i="1"/>
  <c r="V32" i="1"/>
  <c r="W32" i="1"/>
  <c r="X32" i="1"/>
  <c r="Z32" i="1"/>
  <c r="AI32" i="1"/>
  <c r="AM11" i="1" l="1"/>
  <c r="AA11" i="1"/>
  <c r="AE11" i="1" l="1"/>
  <c r="AF11" i="1" s="1"/>
  <c r="AL11" i="1" s="1"/>
  <c r="AJ11" i="1" l="1"/>
  <c r="AG16" i="1"/>
  <c r="AG31" i="1" l="1"/>
  <c r="AK31" i="1" s="1"/>
  <c r="I31" i="1"/>
  <c r="AG30" i="1"/>
  <c r="AK30" i="1" s="1"/>
  <c r="I30" i="1"/>
  <c r="AG29" i="1"/>
  <c r="AK29" i="1" s="1"/>
  <c r="I29" i="1"/>
  <c r="AG28" i="1"/>
  <c r="AK28" i="1" s="1"/>
  <c r="I28" i="1"/>
  <c r="AG27" i="1"/>
  <c r="AK27" i="1" s="1"/>
  <c r="I27" i="1"/>
  <c r="AG26" i="1"/>
  <c r="AK26" i="1" s="1"/>
  <c r="I26" i="1"/>
  <c r="AG25" i="1"/>
  <c r="AK25" i="1" s="1"/>
  <c r="I25" i="1"/>
  <c r="AG24" i="1"/>
  <c r="AK24" i="1" s="1"/>
  <c r="I24" i="1"/>
  <c r="AG23" i="1"/>
  <c r="AK23" i="1" s="1"/>
  <c r="I23" i="1"/>
  <c r="AG22" i="1"/>
  <c r="AK22" i="1" s="1"/>
  <c r="I22" i="1"/>
  <c r="AG21" i="1"/>
  <c r="AK21" i="1" s="1"/>
  <c r="I21" i="1"/>
  <c r="AG20" i="1"/>
  <c r="AK20" i="1" s="1"/>
  <c r="I20" i="1"/>
  <c r="AG19" i="1"/>
  <c r="AK19" i="1" s="1"/>
  <c r="I19" i="1"/>
  <c r="AG18" i="1"/>
  <c r="AK18" i="1" s="1"/>
  <c r="I18" i="1"/>
  <c r="AG17" i="1"/>
  <c r="AK17" i="1" s="1"/>
  <c r="I17" i="1"/>
  <c r="AK16" i="1"/>
  <c r="I16" i="1"/>
  <c r="AG15" i="1"/>
  <c r="AK15" i="1" s="1"/>
  <c r="I15" i="1"/>
  <c r="AK14" i="1"/>
  <c r="I14" i="1"/>
  <c r="F32" i="1"/>
  <c r="AK8" i="1"/>
  <c r="Y31" i="1" l="1"/>
  <c r="AB31" i="1" s="1"/>
  <c r="P8" i="1"/>
  <c r="Y8" i="1" s="1"/>
  <c r="AB8" i="1" s="1"/>
  <c r="J25" i="1"/>
  <c r="J27" i="1"/>
  <c r="AG32" i="1"/>
  <c r="I9" i="1"/>
  <c r="J23" i="1"/>
  <c r="J26" i="1"/>
  <c r="J15" i="1"/>
  <c r="P14" i="1"/>
  <c r="Y14" i="1" s="1"/>
  <c r="AB14" i="1" s="1"/>
  <c r="J17" i="1"/>
  <c r="J19" i="1"/>
  <c r="J18" i="1"/>
  <c r="J21" i="1"/>
  <c r="J29" i="1"/>
  <c r="J16" i="1"/>
  <c r="J20" i="1"/>
  <c r="J22" i="1"/>
  <c r="P22" i="1" s="1"/>
  <c r="J24" i="1"/>
  <c r="P24" i="1" s="1"/>
  <c r="J28" i="1"/>
  <c r="J30" i="1"/>
  <c r="P30" i="1" s="1"/>
  <c r="AK9" i="1"/>
  <c r="Y24" i="1" l="1"/>
  <c r="AB24" i="1" s="1"/>
  <c r="Y30" i="1"/>
  <c r="AB30" i="1" s="1"/>
  <c r="P15" i="1"/>
  <c r="Y15" i="1" s="1"/>
  <c r="AB15" i="1" s="1"/>
  <c r="P9" i="1"/>
  <c r="Y9" i="1" s="1"/>
  <c r="AB9" i="1" s="1"/>
  <c r="P27" i="1"/>
  <c r="Y27" i="1" s="1"/>
  <c r="AB27" i="1" s="1"/>
  <c r="Y22" i="1"/>
  <c r="AB22" i="1" s="1"/>
  <c r="P20" i="1"/>
  <c r="Y20" i="1" s="1"/>
  <c r="AB20" i="1" s="1"/>
  <c r="P18" i="1"/>
  <c r="Y18" i="1" s="1"/>
  <c r="AB18" i="1" s="1"/>
  <c r="P16" i="1"/>
  <c r="L32" i="1"/>
  <c r="Q32" i="1"/>
  <c r="P25" i="1"/>
  <c r="Y25" i="1" s="1"/>
  <c r="AB25" i="1" s="1"/>
  <c r="P21" i="1"/>
  <c r="P19" i="1"/>
  <c r="P26" i="1"/>
  <c r="P28" i="1"/>
  <c r="P29" i="1"/>
  <c r="Y29" i="1" s="1"/>
  <c r="AB29" i="1" s="1"/>
  <c r="P23" i="1"/>
  <c r="P17" i="1"/>
  <c r="Y17" i="1" s="1"/>
  <c r="AB17" i="1" s="1"/>
  <c r="N32" i="1"/>
  <c r="AK32" i="1"/>
  <c r="J32" i="1"/>
  <c r="I32" i="1"/>
  <c r="Y26" i="1" l="1"/>
  <c r="AB26" i="1" s="1"/>
  <c r="Y19" i="1"/>
  <c r="M32" i="1"/>
  <c r="Y16" i="1"/>
  <c r="AB16" i="1" s="1"/>
  <c r="Y21" i="1"/>
  <c r="AB21" i="1" s="1"/>
  <c r="Y28" i="1"/>
  <c r="AB28" i="1" s="1"/>
  <c r="Y23" i="1"/>
  <c r="AB23" i="1" s="1"/>
  <c r="AM27" i="1"/>
  <c r="AC20" i="1"/>
  <c r="AA8" i="1"/>
  <c r="AC25" i="1"/>
  <c r="AM25" i="1"/>
  <c r="AA25" i="1"/>
  <c r="AM22" i="1"/>
  <c r="AC29" i="1"/>
  <c r="AC15" i="1"/>
  <c r="P32" i="1"/>
  <c r="AC9" i="1"/>
  <c r="AM17" i="1"/>
  <c r="AM21" i="1"/>
  <c r="AC26" i="1"/>
  <c r="AC31" i="1"/>
  <c r="AA31" i="1"/>
  <c r="AM31" i="1"/>
  <c r="AC14" i="1"/>
  <c r="AC8" i="1"/>
  <c r="AM8" i="1"/>
  <c r="AC24" i="1"/>
  <c r="AC30" i="1"/>
  <c r="AB19" i="1" l="1"/>
  <c r="AC23" i="1"/>
  <c r="AA27" i="1"/>
  <c r="AC27" i="1"/>
  <c r="AC17" i="1"/>
  <c r="AA17" i="1"/>
  <c r="AA22" i="1"/>
  <c r="AA18" i="1"/>
  <c r="AM18" i="1"/>
  <c r="AC22" i="1"/>
  <c r="AE25" i="1"/>
  <c r="AF25" i="1" s="1"/>
  <c r="AA15" i="1"/>
  <c r="AE15" i="1" s="1"/>
  <c r="AF15" i="1" s="1"/>
  <c r="AM15" i="1"/>
  <c r="AA9" i="1"/>
  <c r="AA29" i="1"/>
  <c r="AN29" i="1"/>
  <c r="AM9" i="1"/>
  <c r="AC28" i="1"/>
  <c r="AC16" i="1"/>
  <c r="AA26" i="1"/>
  <c r="AC18" i="1"/>
  <c r="AM26" i="1"/>
  <c r="AC19" i="1"/>
  <c r="AA23" i="1"/>
  <c r="AM23" i="1"/>
  <c r="AA14" i="1"/>
  <c r="AM14" i="1"/>
  <c r="AC21" i="1"/>
  <c r="AA21" i="1"/>
  <c r="AA20" i="1"/>
  <c r="AM20" i="1"/>
  <c r="AM28" i="1"/>
  <c r="AA28" i="1"/>
  <c r="AM19" i="1"/>
  <c r="AA19" i="1"/>
  <c r="AA30" i="1"/>
  <c r="AM30" i="1"/>
  <c r="AA24" i="1"/>
  <c r="AM24" i="1"/>
  <c r="AE29" i="1" l="1"/>
  <c r="AF29" i="1" s="1"/>
  <c r="AE27" i="1"/>
  <c r="AF27" i="1" s="1"/>
  <c r="AC32" i="1"/>
  <c r="AD32" i="1"/>
  <c r="AL25" i="1"/>
  <c r="AE17" i="1"/>
  <c r="AF17" i="1" s="1"/>
  <c r="AE9" i="1"/>
  <c r="AF9" i="1" s="1"/>
  <c r="AE22" i="1"/>
  <c r="AF22" i="1" s="1"/>
  <c r="AJ25" i="1"/>
  <c r="AB32" i="1"/>
  <c r="AA16" i="1"/>
  <c r="AA32" i="1" s="1"/>
  <c r="AN32" i="1"/>
  <c r="Y32" i="1"/>
  <c r="AM16" i="1"/>
  <c r="AM32" i="1" s="1"/>
  <c r="AE31" i="1"/>
  <c r="AF31" i="1" s="1"/>
  <c r="AE18" i="1"/>
  <c r="AF18" i="1" s="1"/>
  <c r="AE23" i="1"/>
  <c r="AF23" i="1" s="1"/>
  <c r="AE26" i="1"/>
  <c r="AF26" i="1" s="1"/>
  <c r="AE14" i="1"/>
  <c r="AF14" i="1" s="1"/>
  <c r="AE21" i="1"/>
  <c r="AF21" i="1" s="1"/>
  <c r="AE8" i="1"/>
  <c r="AE19" i="1"/>
  <c r="AF19" i="1" s="1"/>
  <c r="AJ19" i="1" s="1"/>
  <c r="AE28" i="1"/>
  <c r="AF28" i="1" s="1"/>
  <c r="AE20" i="1"/>
  <c r="AF20" i="1" s="1"/>
  <c r="AE24" i="1"/>
  <c r="AF24" i="1" s="1"/>
  <c r="AJ15" i="1"/>
  <c r="AL15" i="1"/>
  <c r="AE30" i="1"/>
  <c r="AF30" i="1" s="1"/>
  <c r="AJ22" i="1" l="1"/>
  <c r="AJ27" i="1"/>
  <c r="AL27" i="1"/>
  <c r="AJ17" i="1"/>
  <c r="AL29" i="1"/>
  <c r="AJ29" i="1"/>
  <c r="AL17" i="1"/>
  <c r="AL22" i="1"/>
  <c r="AE16" i="1"/>
  <c r="AF16" i="1" s="1"/>
  <c r="AJ31" i="1"/>
  <c r="AL31" i="1"/>
  <c r="AF8" i="1"/>
  <c r="AL18" i="1"/>
  <c r="AL26" i="1"/>
  <c r="AJ18" i="1"/>
  <c r="AL23" i="1"/>
  <c r="AJ23" i="1"/>
  <c r="AJ26" i="1"/>
  <c r="AJ21" i="1"/>
  <c r="AL14" i="1"/>
  <c r="AJ14" i="1"/>
  <c r="AL9" i="1"/>
  <c r="AL21" i="1"/>
  <c r="AJ9" i="1"/>
  <c r="AL20" i="1"/>
  <c r="AJ20" i="1"/>
  <c r="AJ28" i="1"/>
  <c r="AL28" i="1"/>
  <c r="AL19" i="1"/>
  <c r="AL24" i="1"/>
  <c r="AJ24" i="1"/>
  <c r="AL30" i="1"/>
  <c r="AJ30" i="1"/>
  <c r="AJ8" i="1" l="1"/>
  <c r="AJ16" i="1"/>
  <c r="AE32" i="1"/>
  <c r="AL16" i="1"/>
  <c r="AF32" i="1"/>
  <c r="AL8" i="1"/>
  <c r="AJ32" i="1" l="1"/>
  <c r="AL32" i="1"/>
</calcChain>
</file>

<file path=xl/sharedStrings.xml><?xml version="1.0" encoding="utf-8"?>
<sst xmlns="http://schemas.openxmlformats.org/spreadsheetml/2006/main" count="72" uniqueCount="45">
  <si>
    <t>№ з/п</t>
  </si>
  <si>
    <t>Прізвище, ім'я, по батькові</t>
  </si>
  <si>
    <t>Посада</t>
  </si>
  <si>
    <t>відпрацьовано днів</t>
  </si>
  <si>
    <t>ставка за місяць</t>
  </si>
  <si>
    <t>с-до на 01.01.2018</t>
  </si>
  <si>
    <t>НАРАХОВАНО</t>
  </si>
  <si>
    <t>УТРИМАНО</t>
  </si>
  <si>
    <t>До виплати</t>
  </si>
  <si>
    <t>Виплачено</t>
  </si>
  <si>
    <t>С-до на 1.08.2017 р.</t>
  </si>
  <si>
    <t>Всього 
до виплати</t>
  </si>
  <si>
    <t>ЄСВ</t>
  </si>
  <si>
    <t>з-та</t>
  </si>
  <si>
    <t>підвищення 15%</t>
  </si>
  <si>
    <t>20% за обслуговування</t>
  </si>
  <si>
    <t>Доплата МЗП</t>
  </si>
  <si>
    <t>за складність і напруженість</t>
  </si>
  <si>
    <t>лікарняні</t>
  </si>
  <si>
    <t>Всього заробітна плата</t>
  </si>
  <si>
    <t>Відпускні за поточний місяць</t>
  </si>
  <si>
    <t>матеріальна допомога на оздоровлення</t>
  </si>
  <si>
    <t>З-та за першу половину місяця</t>
  </si>
  <si>
    <t>військовий збір</t>
  </si>
  <si>
    <t>прибутковий податок</t>
  </si>
  <si>
    <t>Профспілкові внески 1%</t>
  </si>
  <si>
    <t>згідно розпорядження вик. служ.</t>
  </si>
  <si>
    <t>Всього</t>
  </si>
  <si>
    <t>за рах.установи</t>
  </si>
  <si>
    <t>ФСС з ТВП</t>
  </si>
  <si>
    <t>ФСС з ТВВП</t>
  </si>
  <si>
    <t>дні</t>
  </si>
  <si>
    <t>сума</t>
  </si>
  <si>
    <t>ФСС зТВП</t>
  </si>
  <si>
    <t>x</t>
  </si>
  <si>
    <t>Компенсація за невикористану відпустку</t>
  </si>
  <si>
    <t>Премія</t>
  </si>
  <si>
    <t>Відпускні за наступний місяць</t>
  </si>
  <si>
    <t>Індексація</t>
  </si>
  <si>
    <t>*</t>
  </si>
  <si>
    <t>За вислугу років</t>
  </si>
  <si>
    <t xml:space="preserve">Відомість з нарахування
заробітної плати
</t>
  </si>
  <si>
    <t>Затверджую</t>
  </si>
  <si>
    <t>Керівник________________________ПІП</t>
  </si>
  <si>
    <t>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</si>
</sst>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  &quot;"/>
    <numFmt numFmtId="165" formatCode="\ #,##0.00&quot;₴ &quot;;\-#,##0.00&quot;₴ &quot;;\-#&quot;₴ &quot;;@\ "/>
  </numFmts>
  <fonts count="20" x14ac:knownFonts="1">
    <font>
      <sz val="11"/>
      <color rgb="FF000000"/>
      <name val="Arial"/>
      <charset val="204"/>
    </font>
    <font>
      <sz val="14"/>
      <color rgb="FF000000"/>
      <name val="Times New Roman"/>
      <family val="1"/>
      <charset val="1"/>
    </font>
    <font>
      <sz val="16"/>
      <color rgb="FF000000"/>
      <name val="Times New Roman"/>
      <family val="1"/>
      <charset val="1"/>
    </font>
    <font>
      <sz val="24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1"/>
    </font>
    <font>
      <b/>
      <sz val="1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4"/>
      <name val="Times New Roman"/>
      <family val="1"/>
      <charset val="1"/>
    </font>
    <font>
      <sz val="14"/>
      <color rgb="FFFFFFFF"/>
      <name val="Times New Roman"/>
      <family val="1"/>
      <charset val="1"/>
    </font>
    <font>
      <b/>
      <sz val="14"/>
      <color rgb="FFFFFFFF"/>
      <name val="Times New Roman"/>
      <family val="1"/>
      <charset val="1"/>
    </font>
    <font>
      <b/>
      <sz val="18"/>
      <name val="Times New Roman"/>
      <family val="1"/>
      <charset val="1"/>
    </font>
    <font>
      <b/>
      <sz val="14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22"/>
      <color rgb="FF000000"/>
      <name val="Times New Roman"/>
      <family val="1"/>
      <charset val="1"/>
    </font>
    <font>
      <b/>
      <sz val="22"/>
      <color rgb="FF000000"/>
      <name val="Times New Roman"/>
      <family val="1"/>
      <charset val="1"/>
    </font>
    <font>
      <sz val="18"/>
      <name val="Times New Roman"/>
      <family val="1"/>
      <charset val="1"/>
    </font>
    <font>
      <sz val="14"/>
      <color theme="0"/>
      <name val="Times New Roman"/>
      <family val="1"/>
      <charset val="1"/>
    </font>
    <font>
      <sz val="20"/>
      <color rgb="FF000000"/>
      <name val="Arial"/>
      <family val="2"/>
      <charset val="204"/>
    </font>
    <font>
      <b/>
      <sz val="26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D0CECE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top"/>
    </xf>
    <xf numFmtId="165" fontId="13" fillId="0" borderId="0" applyBorder="0" applyProtection="0">
      <alignment vertical="top"/>
    </xf>
  </cellStyleXfs>
  <cellXfs count="66">
    <xf numFmtId="0" fontId="0" fillId="0" borderId="0" xfId="0">
      <alignment vertical="top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 textRotation="90"/>
    </xf>
    <xf numFmtId="0" fontId="5" fillId="2" borderId="2" xfId="0" applyFont="1" applyFill="1" applyBorder="1" applyAlignment="1" applyProtection="1">
      <alignment horizontal="center" vertical="center" textRotation="90" wrapText="1"/>
    </xf>
    <xf numFmtId="4" fontId="1" fillId="0" borderId="0" xfId="0" applyNumberFormat="1" applyFont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4" fontId="1" fillId="0" borderId="0" xfId="0" applyNumberFormat="1" applyFont="1" applyBorder="1" applyAlignment="1" applyProtection="1">
      <alignment horizontal="right"/>
    </xf>
    <xf numFmtId="2" fontId="1" fillId="0" borderId="0" xfId="0" applyNumberFormat="1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4" fillId="3" borderId="2" xfId="0" applyFont="1" applyFill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center" vertical="center" wrapText="1"/>
    </xf>
    <xf numFmtId="1" fontId="14" fillId="0" borderId="2" xfId="0" applyNumberFormat="1" applyFont="1" applyBorder="1" applyAlignment="1" applyProtection="1">
      <alignment horizontal="center" vertical="center"/>
    </xf>
    <xf numFmtId="2" fontId="14" fillId="0" borderId="2" xfId="0" applyNumberFormat="1" applyFont="1" applyBorder="1" applyAlignment="1" applyProtection="1">
      <alignment horizontal="right"/>
    </xf>
    <xf numFmtId="0" fontId="14" fillId="0" borderId="2" xfId="0" applyFont="1" applyBorder="1" applyAlignment="1" applyProtection="1">
      <alignment horizontal="right"/>
    </xf>
    <xf numFmtId="2" fontId="14" fillId="0" borderId="2" xfId="0" applyNumberFormat="1" applyFont="1" applyBorder="1" applyAlignment="1" applyProtection="1">
      <alignment horizontal="right" vertical="center"/>
    </xf>
    <xf numFmtId="0" fontId="15" fillId="0" borderId="2" xfId="0" applyFont="1" applyBorder="1" applyAlignment="1" applyProtection="1">
      <alignment horizontal="left" vertical="center"/>
    </xf>
    <xf numFmtId="0" fontId="14" fillId="0" borderId="2" xfId="0" applyFont="1" applyBorder="1" applyAlignment="1" applyProtection="1">
      <alignment horizontal="center" vertical="center"/>
    </xf>
    <xf numFmtId="1" fontId="15" fillId="0" borderId="2" xfId="0" applyNumberFormat="1" applyFont="1" applyBorder="1" applyAlignment="1" applyProtection="1">
      <alignment horizontal="center" vertical="center"/>
    </xf>
    <xf numFmtId="2" fontId="15" fillId="0" borderId="2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center" vertical="center"/>
    </xf>
    <xf numFmtId="0" fontId="17" fillId="4" borderId="0" xfId="0" applyFont="1" applyFill="1" applyBorder="1" applyAlignment="1" applyProtection="1">
      <alignment horizontal="center" vertical="center"/>
    </xf>
    <xf numFmtId="2" fontId="17" fillId="4" borderId="0" xfId="0" applyNumberFormat="1" applyFont="1" applyFill="1" applyBorder="1" applyAlignment="1" applyProtection="1">
      <alignment horizontal="center" vertical="center"/>
    </xf>
    <xf numFmtId="0" fontId="18" fillId="0" borderId="0" xfId="0" applyFont="1">
      <alignment vertical="top"/>
    </xf>
    <xf numFmtId="0" fontId="8" fillId="0" borderId="0" xfId="0" applyFont="1" applyFill="1" applyBorder="1" applyAlignment="1" applyProtection="1">
      <alignment horizontal="center" vertical="center"/>
    </xf>
    <xf numFmtId="2" fontId="8" fillId="0" borderId="0" xfId="0" applyNumberFormat="1" applyFont="1" applyFill="1" applyBorder="1" applyAlignment="1" applyProtection="1">
      <alignment horizontal="center" vertical="center"/>
    </xf>
    <xf numFmtId="164" fontId="8" fillId="0" borderId="0" xfId="0" applyNumberFormat="1" applyFont="1" applyFill="1" applyBorder="1" applyAlignment="1" applyProtection="1">
      <alignment horizontal="center" vertical="center"/>
    </xf>
    <xf numFmtId="2" fontId="8" fillId="0" borderId="3" xfId="0" applyNumberFormat="1" applyFont="1" applyFill="1" applyBorder="1" applyAlignment="1" applyProtection="1">
      <alignment horizontal="center" vertical="center"/>
    </xf>
    <xf numFmtId="2" fontId="16" fillId="0" borderId="0" xfId="0" applyNumberFormat="1" applyFont="1" applyFill="1" applyBorder="1" applyAlignment="1" applyProtection="1">
      <alignment horizontal="center" vertical="center"/>
    </xf>
    <xf numFmtId="0" fontId="14" fillId="3" borderId="5" xfId="0" applyFont="1" applyFill="1" applyBorder="1" applyAlignment="1" applyProtection="1">
      <alignment horizontal="center" vertical="center" wrapText="1"/>
    </xf>
    <xf numFmtId="2" fontId="8" fillId="4" borderId="0" xfId="0" applyNumberFormat="1" applyFont="1" applyFill="1" applyBorder="1" applyAlignment="1" applyProtection="1">
      <alignment horizontal="center" vertical="center"/>
    </xf>
    <xf numFmtId="2" fontId="8" fillId="0" borderId="0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10" fontId="2" fillId="2" borderId="2" xfId="0" applyNumberFormat="1" applyFont="1" applyFill="1" applyBorder="1" applyAlignment="1" applyProtection="1">
      <alignment horizontal="center" vertical="center" textRotation="90"/>
    </xf>
    <xf numFmtId="0" fontId="5" fillId="2" borderId="2" xfId="0" applyFont="1" applyFill="1" applyBorder="1" applyAlignment="1" applyProtection="1">
      <alignment horizontal="center" vertical="center" textRotation="90" wrapText="1"/>
    </xf>
    <xf numFmtId="0" fontId="2" fillId="2" borderId="2" xfId="0" applyFont="1" applyFill="1" applyBorder="1" applyAlignment="1" applyProtection="1">
      <alignment horizontal="center" vertical="center" textRotation="90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0" fontId="19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 vertical="center" wrapText="1"/>
    </xf>
    <xf numFmtId="0" fontId="19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 textRotation="90"/>
    </xf>
    <xf numFmtId="0" fontId="2" fillId="2" borderId="2" xfId="0" applyFont="1" applyFill="1" applyBorder="1" applyAlignment="1" applyProtection="1">
      <alignment horizontal="center" vertical="center" textRotation="90"/>
    </xf>
    <xf numFmtId="0" fontId="5" fillId="2" borderId="4" xfId="0" applyFont="1" applyFill="1" applyBorder="1" applyAlignment="1" applyProtection="1">
      <alignment horizontal="center" vertical="center" textRotation="90" wrapText="1"/>
    </xf>
    <xf numFmtId="0" fontId="5" fillId="2" borderId="3" xfId="0" applyFont="1" applyFill="1" applyBorder="1" applyAlignment="1" applyProtection="1">
      <alignment horizontal="center" vertical="center" textRotation="90" wrapText="1"/>
    </xf>
    <xf numFmtId="0" fontId="5" fillId="2" borderId="5" xfId="0" applyFont="1" applyFill="1" applyBorder="1" applyAlignment="1" applyProtection="1">
      <alignment horizontal="center" vertical="center" textRotation="90" wrapText="1"/>
    </xf>
    <xf numFmtId="0" fontId="5" fillId="2" borderId="2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8" fillId="0" borderId="0" xfId="0" applyFont="1" applyBorder="1">
      <alignment vertical="top"/>
    </xf>
    <xf numFmtId="0" fontId="11" fillId="0" borderId="0" xfId="0" applyFont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9"/>
  <sheetViews>
    <sheetView tabSelected="1" view="pageBreakPreview" topLeftCell="A28" zoomScale="55" zoomScaleNormal="50" zoomScaleSheetLayoutView="55" zoomScalePageLayoutView="45" workbookViewId="0">
      <pane xSplit="3" topLeftCell="D1" activePane="topRight" state="frozen"/>
      <selection pane="topRight" activeCell="C36" sqref="C36:G36"/>
    </sheetView>
  </sheetViews>
  <sheetFormatPr defaultRowHeight="18.75" x14ac:dyDescent="0.2"/>
  <cols>
    <col min="2" max="2" width="6.125" style="1" customWidth="1"/>
    <col min="3" max="3" width="46.25" style="2" customWidth="1"/>
    <col min="4" max="4" width="31.5" style="1" customWidth="1"/>
    <col min="5" max="5" width="8.25" style="1" customWidth="1"/>
    <col min="6" max="6" width="16.75" style="1" customWidth="1"/>
    <col min="7" max="7" width="16.875" style="1" customWidth="1"/>
    <col min="8" max="8" width="9.875" style="1" customWidth="1"/>
    <col min="9" max="9" width="16.5" style="1" customWidth="1"/>
    <col min="10" max="10" width="16" style="1" customWidth="1"/>
    <col min="11" max="11" width="12.75" style="1" customWidth="1"/>
    <col min="12" max="13" width="15.125" style="1" customWidth="1"/>
    <col min="14" max="14" width="17.625" style="1" customWidth="1"/>
    <col min="15" max="15" width="17.375" style="1" customWidth="1"/>
    <col min="16" max="16" width="19.75" style="1" customWidth="1"/>
    <col min="17" max="17" width="18.5" style="1" customWidth="1"/>
    <col min="18" max="18" width="11.75" style="1" customWidth="1"/>
    <col min="19" max="19" width="14.75" style="1" customWidth="1"/>
    <col min="20" max="20" width="18.75" style="1" customWidth="1"/>
    <col min="21" max="21" width="16.25" style="1" customWidth="1"/>
    <col min="22" max="22" width="18.875" style="1" customWidth="1"/>
    <col min="23" max="23" width="16.625" style="1" customWidth="1"/>
    <col min="24" max="24" width="18.25" style="1" customWidth="1"/>
    <col min="25" max="25" width="20.25" style="1" customWidth="1"/>
    <col min="26" max="26" width="18" style="1" customWidth="1"/>
    <col min="27" max="27" width="16.75" style="1" customWidth="1"/>
    <col min="28" max="28" width="19.875" style="1" customWidth="1"/>
    <col min="29" max="29" width="15.375" style="1" customWidth="1"/>
    <col min="30" max="30" width="14.25" style="1" customWidth="1"/>
    <col min="31" max="31" width="18.25" style="1" customWidth="1"/>
    <col min="32" max="32" width="18" style="1" customWidth="1"/>
    <col min="33" max="33" width="16.75" style="1" customWidth="1"/>
    <col min="34" max="34" width="17.625" style="1" customWidth="1"/>
    <col min="35" max="35" width="17.5" style="1" customWidth="1"/>
    <col min="36" max="36" width="16.75" style="1" customWidth="1"/>
    <col min="37" max="37" width="17.25" style="1" customWidth="1"/>
    <col min="38" max="38" width="22.625" style="1" customWidth="1"/>
    <col min="39" max="39" width="17.125" style="1" customWidth="1"/>
    <col min="40" max="40" width="12.5" style="1" customWidth="1"/>
    <col min="41" max="41" width="20.125" style="1" customWidth="1"/>
    <col min="42" max="42" width="13.875" style="1" customWidth="1"/>
    <col min="43" max="1024" width="10.5" style="1" customWidth="1"/>
  </cols>
  <sheetData>
    <row r="1" spans="1:42" ht="52.5" customHeight="1" x14ac:dyDescent="0.45">
      <c r="B1" s="3"/>
      <c r="C1" s="4"/>
      <c r="D1" s="3"/>
      <c r="E1" s="3">
        <v>20</v>
      </c>
      <c r="F1" s="47" t="s">
        <v>41</v>
      </c>
      <c r="G1" s="47"/>
      <c r="H1" s="47"/>
      <c r="I1" s="47"/>
      <c r="J1" s="47"/>
      <c r="K1" s="47"/>
      <c r="L1" s="47"/>
      <c r="M1" s="30"/>
      <c r="N1" s="30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53"/>
      <c r="AA1" s="5"/>
      <c r="AB1" s="49" t="s">
        <v>42</v>
      </c>
      <c r="AC1" s="49"/>
      <c r="AD1" s="49"/>
      <c r="AE1" s="49"/>
      <c r="AF1" s="49"/>
      <c r="AG1" s="49"/>
      <c r="AH1" s="49"/>
      <c r="AI1" s="49"/>
      <c r="AJ1" s="49"/>
      <c r="AK1" s="49"/>
      <c r="AL1" s="6"/>
      <c r="AM1" s="6"/>
      <c r="AN1" s="6"/>
    </row>
    <row r="2" spans="1:42" ht="73.5" customHeight="1" x14ac:dyDescent="0.45">
      <c r="B2" s="3"/>
      <c r="C2" s="4"/>
      <c r="D2" s="3"/>
      <c r="E2" s="3"/>
      <c r="F2" s="47"/>
      <c r="G2" s="47"/>
      <c r="H2" s="47"/>
      <c r="I2" s="47"/>
      <c r="J2" s="47"/>
      <c r="K2" s="47"/>
      <c r="L2" s="47"/>
      <c r="M2" s="30"/>
      <c r="N2" s="3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3"/>
      <c r="AA2" s="3"/>
      <c r="AB2" s="51" t="s">
        <v>43</v>
      </c>
      <c r="AC2" s="51"/>
      <c r="AD2" s="51"/>
      <c r="AE2" s="51"/>
      <c r="AF2" s="51"/>
      <c r="AG2" s="51"/>
      <c r="AH2" s="51"/>
      <c r="AI2" s="51"/>
      <c r="AJ2" s="51"/>
      <c r="AK2" s="51"/>
      <c r="AL2" s="6"/>
      <c r="AM2" s="6"/>
      <c r="AN2" s="6"/>
    </row>
    <row r="3" spans="1:42" ht="40.5" customHeight="1" x14ac:dyDescent="0.2">
      <c r="B3" s="3"/>
      <c r="C3" s="4"/>
      <c r="D3" s="3"/>
      <c r="E3" s="3"/>
      <c r="F3" s="47"/>
      <c r="G3" s="47"/>
      <c r="H3" s="47"/>
      <c r="I3" s="47"/>
      <c r="J3" s="47"/>
      <c r="K3" s="47"/>
      <c r="L3" s="47"/>
      <c r="M3" s="43"/>
      <c r="N3" s="29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4"/>
      <c r="AA3" s="3"/>
      <c r="AB3" s="6"/>
      <c r="AC3" s="6"/>
      <c r="AD3" s="3"/>
      <c r="AE3" s="3" t="s">
        <v>44</v>
      </c>
      <c r="AF3" s="52"/>
      <c r="AG3" s="52"/>
      <c r="AH3" s="3"/>
      <c r="AI3" s="3"/>
      <c r="AJ3" s="3"/>
      <c r="AK3" s="3"/>
      <c r="AL3" s="3"/>
      <c r="AM3" s="3"/>
      <c r="AN3" s="3"/>
    </row>
    <row r="4" spans="1:42" ht="44.25" customHeight="1" x14ac:dyDescent="0.2">
      <c r="B4" s="65" t="s">
        <v>0</v>
      </c>
      <c r="C4" s="56" t="s">
        <v>1</v>
      </c>
      <c r="D4" s="56" t="s">
        <v>2</v>
      </c>
      <c r="E4" s="58" t="s">
        <v>3</v>
      </c>
      <c r="F4" s="45" t="s">
        <v>4</v>
      </c>
      <c r="G4" s="45" t="s">
        <v>5</v>
      </c>
      <c r="H4" s="45"/>
      <c r="I4" s="61" t="s">
        <v>6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 t="s">
        <v>7</v>
      </c>
      <c r="AA4" s="61"/>
      <c r="AB4" s="61"/>
      <c r="AC4" s="61"/>
      <c r="AD4" s="61"/>
      <c r="AE4" s="61"/>
      <c r="AF4" s="45" t="s">
        <v>8</v>
      </c>
      <c r="AG4" s="45"/>
      <c r="AH4" s="45" t="s">
        <v>9</v>
      </c>
      <c r="AI4" s="45"/>
      <c r="AJ4" s="45" t="s">
        <v>10</v>
      </c>
      <c r="AK4" s="45"/>
      <c r="AL4" s="46" t="s">
        <v>11</v>
      </c>
      <c r="AM4" s="57" t="s">
        <v>12</v>
      </c>
      <c r="AN4" s="57"/>
    </row>
    <row r="5" spans="1:42" ht="75" customHeight="1" x14ac:dyDescent="0.2">
      <c r="B5" s="65"/>
      <c r="C5" s="56"/>
      <c r="D5" s="56"/>
      <c r="E5" s="59"/>
      <c r="F5" s="45"/>
      <c r="G5" s="45"/>
      <c r="H5" s="45"/>
      <c r="I5" s="45" t="s">
        <v>13</v>
      </c>
      <c r="J5" s="45" t="s">
        <v>14</v>
      </c>
      <c r="K5" s="58" t="s">
        <v>35</v>
      </c>
      <c r="L5" s="45" t="s">
        <v>15</v>
      </c>
      <c r="M5" s="58" t="s">
        <v>40</v>
      </c>
      <c r="N5" s="58" t="s">
        <v>36</v>
      </c>
      <c r="O5" s="45" t="s">
        <v>38</v>
      </c>
      <c r="P5" s="45" t="s">
        <v>17</v>
      </c>
      <c r="Q5" s="45" t="s">
        <v>16</v>
      </c>
      <c r="R5" s="56" t="s">
        <v>18</v>
      </c>
      <c r="S5" s="56"/>
      <c r="T5" s="56"/>
      <c r="U5" s="56"/>
      <c r="V5" s="45" t="s">
        <v>20</v>
      </c>
      <c r="W5" s="45" t="s">
        <v>37</v>
      </c>
      <c r="X5" s="45" t="s">
        <v>21</v>
      </c>
      <c r="Y5" s="45" t="s">
        <v>19</v>
      </c>
      <c r="Z5" s="45" t="s">
        <v>22</v>
      </c>
      <c r="AA5" s="45" t="s">
        <v>23</v>
      </c>
      <c r="AB5" s="45" t="s">
        <v>24</v>
      </c>
      <c r="AC5" s="45" t="s">
        <v>25</v>
      </c>
      <c r="AD5" s="45" t="s">
        <v>26</v>
      </c>
      <c r="AE5" s="45" t="s">
        <v>27</v>
      </c>
      <c r="AF5" s="45"/>
      <c r="AG5" s="45"/>
      <c r="AH5" s="45"/>
      <c r="AI5" s="45"/>
      <c r="AJ5" s="45"/>
      <c r="AK5" s="45"/>
      <c r="AL5" s="46"/>
      <c r="AM5" s="44">
        <v>0.22</v>
      </c>
      <c r="AN5" s="44">
        <v>8.4099999999999994E-2</v>
      </c>
    </row>
    <row r="6" spans="1:42" ht="160.5" customHeight="1" x14ac:dyDescent="0.2">
      <c r="B6" s="65"/>
      <c r="C6" s="56"/>
      <c r="D6" s="56"/>
      <c r="E6" s="59"/>
      <c r="F6" s="45"/>
      <c r="G6" s="45"/>
      <c r="H6" s="45"/>
      <c r="I6" s="45"/>
      <c r="J6" s="45"/>
      <c r="K6" s="59"/>
      <c r="L6" s="45"/>
      <c r="M6" s="59"/>
      <c r="N6" s="59"/>
      <c r="O6" s="45"/>
      <c r="P6" s="45"/>
      <c r="Q6" s="45"/>
      <c r="R6" s="56" t="s">
        <v>28</v>
      </c>
      <c r="S6" s="56"/>
      <c r="T6" s="56" t="s">
        <v>29</v>
      </c>
      <c r="U6" s="56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6"/>
      <c r="AM6" s="44"/>
      <c r="AN6" s="44"/>
      <c r="AO6" s="9"/>
    </row>
    <row r="7" spans="1:42" ht="163.5" customHeight="1" x14ac:dyDescent="0.2">
      <c r="B7" s="65"/>
      <c r="C7" s="56"/>
      <c r="D7" s="56"/>
      <c r="E7" s="60"/>
      <c r="F7" s="45"/>
      <c r="G7" s="8" t="s">
        <v>13</v>
      </c>
      <c r="H7" s="8" t="s">
        <v>30</v>
      </c>
      <c r="I7" s="45"/>
      <c r="J7" s="45"/>
      <c r="K7" s="60"/>
      <c r="L7" s="45"/>
      <c r="M7" s="60"/>
      <c r="N7" s="60"/>
      <c r="O7" s="45"/>
      <c r="P7" s="45"/>
      <c r="Q7" s="45"/>
      <c r="R7" s="7" t="s">
        <v>31</v>
      </c>
      <c r="S7" s="7" t="s">
        <v>32</v>
      </c>
      <c r="T7" s="7" t="s">
        <v>31</v>
      </c>
      <c r="U7" s="7" t="s">
        <v>32</v>
      </c>
      <c r="V7" s="45"/>
      <c r="W7" s="45"/>
      <c r="X7" s="45"/>
      <c r="Y7" s="45"/>
      <c r="Z7" s="45"/>
      <c r="AA7" s="45"/>
      <c r="AB7" s="45"/>
      <c r="AC7" s="45"/>
      <c r="AD7" s="45"/>
      <c r="AE7" s="45"/>
      <c r="AF7" s="8" t="s">
        <v>13</v>
      </c>
      <c r="AG7" s="8" t="s">
        <v>29</v>
      </c>
      <c r="AH7" s="8" t="s">
        <v>13</v>
      </c>
      <c r="AI7" s="7" t="s">
        <v>33</v>
      </c>
      <c r="AJ7" s="7" t="s">
        <v>13</v>
      </c>
      <c r="AK7" s="7" t="s">
        <v>29</v>
      </c>
      <c r="AL7" s="46"/>
      <c r="AM7" s="44"/>
      <c r="AN7" s="44"/>
    </row>
    <row r="8" spans="1:42" ht="53.25" customHeight="1" x14ac:dyDescent="0.4">
      <c r="A8" s="34" t="s">
        <v>39</v>
      </c>
      <c r="B8" s="10"/>
      <c r="C8" s="19"/>
      <c r="D8" s="20"/>
      <c r="E8" s="21"/>
      <c r="F8" s="22"/>
      <c r="G8" s="22"/>
      <c r="H8" s="22"/>
      <c r="I8" s="22">
        <f>ROUND(F8/E1*E8,2)</f>
        <v>0</v>
      </c>
      <c r="J8" s="22"/>
      <c r="K8" s="22"/>
      <c r="L8" s="22"/>
      <c r="M8" s="22"/>
      <c r="N8" s="22"/>
      <c r="O8" s="22"/>
      <c r="P8" s="22">
        <f>PRODUCT(I8*0.5)</f>
        <v>0</v>
      </c>
      <c r="Q8" s="22"/>
      <c r="R8" s="23"/>
      <c r="S8" s="22"/>
      <c r="T8" s="23"/>
      <c r="U8" s="22"/>
      <c r="V8" s="22"/>
      <c r="W8" s="22"/>
      <c r="X8" s="22"/>
      <c r="Y8" s="22">
        <f>ROUND(SUM(I8:Q8,S8,U8,V8:X8),2)</f>
        <v>0</v>
      </c>
      <c r="Z8" s="22"/>
      <c r="AA8" s="22">
        <f t="shared" ref="AA8:AA31" si="0">ROUND(Y8*0.015,2)</f>
        <v>0</v>
      </c>
      <c r="AB8" s="22">
        <f>Y8*0.18</f>
        <v>0</v>
      </c>
      <c r="AC8" s="22">
        <f>Y8*0.01</f>
        <v>0</v>
      </c>
      <c r="AD8" s="22"/>
      <c r="AE8" s="22">
        <f t="shared" ref="AE8:AE20" si="1">ROUND(SUM(AA8:AD8),2)</f>
        <v>0</v>
      </c>
      <c r="AF8" s="22">
        <f t="shared" ref="AF8:AF12" si="2">ROUND(SUM(G8+Y8-Z8-AE8-U8:U8),2)</f>
        <v>0</v>
      </c>
      <c r="AG8" s="22">
        <v>0</v>
      </c>
      <c r="AH8" s="22"/>
      <c r="AI8" s="22"/>
      <c r="AJ8" s="22">
        <f>ROUND(SUM(AF8-AH8),2)</f>
        <v>0</v>
      </c>
      <c r="AK8" s="22">
        <f t="shared" ref="AK8:AK31" si="3">ROUND(SUM(AG8-AI8),2)</f>
        <v>0</v>
      </c>
      <c r="AL8" s="22">
        <f t="shared" ref="AL8:AL31" si="4">Z8+AF8</f>
        <v>0</v>
      </c>
      <c r="AM8" s="22">
        <f t="shared" ref="AM8:AM28" si="5">ROUND(IF(Y8&lt;3723,3723*0.22,Y8*0.22),2)</f>
        <v>819.06</v>
      </c>
      <c r="AN8" s="22"/>
      <c r="AO8" s="9"/>
      <c r="AP8" s="11"/>
    </row>
    <row r="9" spans="1:42" ht="56.25" customHeight="1" x14ac:dyDescent="0.4">
      <c r="A9" s="34"/>
      <c r="B9" s="10"/>
      <c r="C9" s="19"/>
      <c r="D9" s="20"/>
      <c r="E9" s="21"/>
      <c r="F9" s="22"/>
      <c r="G9" s="24"/>
      <c r="H9" s="22"/>
      <c r="I9" s="22">
        <f>ROUND(F9/E1*E9,2)</f>
        <v>0</v>
      </c>
      <c r="J9" s="22"/>
      <c r="K9" s="22"/>
      <c r="L9" s="22"/>
      <c r="M9" s="22"/>
      <c r="N9" s="22"/>
      <c r="O9" s="22"/>
      <c r="P9" s="22">
        <f>I9*0.4</f>
        <v>0</v>
      </c>
      <c r="Q9" s="22"/>
      <c r="R9" s="23"/>
      <c r="S9" s="22"/>
      <c r="T9" s="23"/>
      <c r="U9" s="22"/>
      <c r="V9" s="22"/>
      <c r="W9" s="22"/>
      <c r="X9" s="22"/>
      <c r="Y9" s="22">
        <f t="shared" ref="Y9:Y31" si="6">ROUND(SUM(I9:Q9,S9,U9,V9:X9),2)</f>
        <v>0</v>
      </c>
      <c r="Z9" s="22"/>
      <c r="AA9" s="22">
        <f t="shared" si="0"/>
        <v>0</v>
      </c>
      <c r="AB9" s="22">
        <f t="shared" ref="AB9:AB31" si="7">Y9*0.18</f>
        <v>0</v>
      </c>
      <c r="AC9" s="22">
        <f t="shared" ref="AC9:AC31" si="8">Y9*0.01</f>
        <v>0</v>
      </c>
      <c r="AD9" s="22"/>
      <c r="AE9" s="22">
        <f t="shared" si="1"/>
        <v>0</v>
      </c>
      <c r="AF9" s="22">
        <f t="shared" si="2"/>
        <v>0</v>
      </c>
      <c r="AG9" s="22">
        <f>ROUND(SUM(H9,U9),2)</f>
        <v>0</v>
      </c>
      <c r="AH9" s="22"/>
      <c r="AI9" s="22"/>
      <c r="AJ9" s="22">
        <f t="shared" ref="AJ9:AJ31" si="9">ROUND(SUM(AF9-AH9),2)</f>
        <v>0</v>
      </c>
      <c r="AK9" s="22">
        <f t="shared" si="3"/>
        <v>0</v>
      </c>
      <c r="AL9" s="22">
        <f t="shared" si="4"/>
        <v>0</v>
      </c>
      <c r="AM9" s="22">
        <f t="shared" si="5"/>
        <v>819.06</v>
      </c>
      <c r="AN9" s="22"/>
      <c r="AO9" s="9"/>
      <c r="AP9" s="9"/>
    </row>
    <row r="10" spans="1:42" ht="56.25" customHeight="1" x14ac:dyDescent="0.4">
      <c r="A10" s="34"/>
      <c r="B10" s="10"/>
      <c r="C10" s="19"/>
      <c r="D10" s="20"/>
      <c r="E10" s="21"/>
      <c r="F10" s="22"/>
      <c r="G10" s="24"/>
      <c r="H10" s="22"/>
      <c r="I10" s="22">
        <f>ROUND(F10/E1*E10,2)</f>
        <v>0</v>
      </c>
      <c r="J10" s="22"/>
      <c r="K10" s="22"/>
      <c r="L10" s="22"/>
      <c r="M10" s="22"/>
      <c r="N10" s="22"/>
      <c r="O10" s="22"/>
      <c r="P10" s="22">
        <f>I10*0.5</f>
        <v>0</v>
      </c>
      <c r="Q10" s="22"/>
      <c r="R10" s="23"/>
      <c r="S10" s="22"/>
      <c r="T10" s="23"/>
      <c r="U10" s="22"/>
      <c r="V10" s="22"/>
      <c r="W10" s="22"/>
      <c r="X10" s="22"/>
      <c r="Y10" s="22">
        <f t="shared" si="6"/>
        <v>0</v>
      </c>
      <c r="Z10" s="22"/>
      <c r="AA10" s="22">
        <f t="shared" ref="AA10" si="10">ROUND(Y10*0.015,2)</f>
        <v>0</v>
      </c>
      <c r="AB10" s="22">
        <f t="shared" si="7"/>
        <v>0</v>
      </c>
      <c r="AC10" s="22">
        <f t="shared" ref="AC10" si="11">Y10*0.01</f>
        <v>0</v>
      </c>
      <c r="AD10" s="22"/>
      <c r="AE10" s="22">
        <f t="shared" ref="AE10" si="12">ROUND(SUM(AA10:AD10),2)</f>
        <v>0</v>
      </c>
      <c r="AF10" s="22">
        <f t="shared" si="2"/>
        <v>0</v>
      </c>
      <c r="AG10" s="22">
        <f>ROUND(SUM(H10,U10),2)</f>
        <v>0</v>
      </c>
      <c r="AH10" s="22"/>
      <c r="AI10" s="22"/>
      <c r="AJ10" s="22">
        <f t="shared" ref="AJ10" si="13">ROUND(SUM(AF10-AH10),2)</f>
        <v>0</v>
      </c>
      <c r="AK10" s="22">
        <f t="shared" ref="AK10" si="14">ROUND(SUM(AG10-AI10),2)</f>
        <v>0</v>
      </c>
      <c r="AL10" s="22">
        <f t="shared" ref="AL10" si="15">Z10+AF10</f>
        <v>0</v>
      </c>
      <c r="AM10" s="22">
        <f>ROUND(IF(Y10&lt;3723,3723*0.22,Y10*0.22),2)</f>
        <v>819.06</v>
      </c>
      <c r="AN10" s="22"/>
      <c r="AO10" s="9"/>
      <c r="AP10" s="9"/>
    </row>
    <row r="11" spans="1:42" ht="56.25" customHeight="1" x14ac:dyDescent="0.4">
      <c r="A11" s="34" t="s">
        <v>39</v>
      </c>
      <c r="B11" s="10"/>
      <c r="C11" s="19"/>
      <c r="D11" s="20"/>
      <c r="E11" s="21"/>
      <c r="F11" s="22"/>
      <c r="G11" s="24"/>
      <c r="H11" s="22"/>
      <c r="I11" s="22">
        <f>ROUND(F11/E1*E11,2)</f>
        <v>0</v>
      </c>
      <c r="J11" s="22">
        <f>I11*0.15</f>
        <v>0</v>
      </c>
      <c r="K11" s="22"/>
      <c r="L11" s="22"/>
      <c r="M11" s="22"/>
      <c r="N11" s="22"/>
      <c r="O11" s="22"/>
      <c r="P11" s="22">
        <f>(I11+J11)*0.35</f>
        <v>0</v>
      </c>
      <c r="Q11" s="22"/>
      <c r="R11" s="23"/>
      <c r="S11" s="22"/>
      <c r="T11" s="23"/>
      <c r="U11" s="22"/>
      <c r="V11" s="22"/>
      <c r="W11" s="22"/>
      <c r="X11" s="22"/>
      <c r="Y11" s="22">
        <f t="shared" si="6"/>
        <v>0</v>
      </c>
      <c r="Z11" s="22"/>
      <c r="AA11" s="22">
        <f t="shared" ref="AA11" si="16">ROUND(Y11*0.015,2)</f>
        <v>0</v>
      </c>
      <c r="AB11" s="22">
        <f t="shared" si="7"/>
        <v>0</v>
      </c>
      <c r="AC11" s="22">
        <f t="shared" ref="AC11" si="17">Y11*0.01</f>
        <v>0</v>
      </c>
      <c r="AD11" s="22"/>
      <c r="AE11" s="22">
        <f t="shared" ref="AE11" si="18">ROUND(SUM(AA11:AD11),2)</f>
        <v>0</v>
      </c>
      <c r="AF11" s="22">
        <f t="shared" si="2"/>
        <v>0</v>
      </c>
      <c r="AG11" s="22">
        <f>ROUND(SUM(H11,U11),2)</f>
        <v>0</v>
      </c>
      <c r="AH11" s="22"/>
      <c r="AI11" s="22"/>
      <c r="AJ11" s="22">
        <f t="shared" ref="AJ11" si="19">ROUND(SUM(AF11-AH11),2)</f>
        <v>0</v>
      </c>
      <c r="AK11" s="22">
        <f t="shared" ref="AK11" si="20">ROUND(SUM(AG11-AI11),2)</f>
        <v>0</v>
      </c>
      <c r="AL11" s="22">
        <f t="shared" ref="AL11" si="21">Z11+AF11</f>
        <v>0</v>
      </c>
      <c r="AM11" s="22">
        <f t="shared" ref="AM11" si="22">ROUND(IF(Y11&lt;3723,3723*0.22,Y11*0.22),2)</f>
        <v>819.06</v>
      </c>
      <c r="AN11" s="22"/>
      <c r="AO11" s="9"/>
      <c r="AP11" s="9"/>
    </row>
    <row r="12" spans="1:42" ht="101.25" customHeight="1" x14ac:dyDescent="0.4">
      <c r="A12" s="34"/>
      <c r="B12" s="10"/>
      <c r="C12" s="19"/>
      <c r="D12" s="20"/>
      <c r="E12" s="21"/>
      <c r="F12" s="22"/>
      <c r="G12" s="24"/>
      <c r="H12" s="22"/>
      <c r="I12" s="22">
        <f>ROUND(F12/E1*E12,2)</f>
        <v>0</v>
      </c>
      <c r="J12" s="22">
        <f>I12*0.15</f>
        <v>0</v>
      </c>
      <c r="K12" s="22"/>
      <c r="L12" s="22"/>
      <c r="M12" s="22"/>
      <c r="N12" s="22"/>
      <c r="O12" s="22"/>
      <c r="P12" s="22">
        <f>(I12+J12)*0.35</f>
        <v>0</v>
      </c>
      <c r="Q12" s="22"/>
      <c r="R12" s="23"/>
      <c r="S12" s="22"/>
      <c r="T12" s="23"/>
      <c r="U12" s="22"/>
      <c r="V12" s="22"/>
      <c r="W12" s="22"/>
      <c r="X12" s="22"/>
      <c r="Y12" s="22">
        <f t="shared" si="6"/>
        <v>0</v>
      </c>
      <c r="Z12" s="22"/>
      <c r="AA12" s="22">
        <f t="shared" ref="AA12" si="23">ROUND(Y12*0.015,2)</f>
        <v>0</v>
      </c>
      <c r="AB12" s="22">
        <f t="shared" si="7"/>
        <v>0</v>
      </c>
      <c r="AC12" s="22">
        <f t="shared" ref="AC12" si="24">Y12*0.01</f>
        <v>0</v>
      </c>
      <c r="AD12" s="22"/>
      <c r="AE12" s="22">
        <f t="shared" ref="AE12" si="25">ROUND(SUM(AA12:AD12),2)</f>
        <v>0</v>
      </c>
      <c r="AF12" s="22">
        <f t="shared" si="2"/>
        <v>0</v>
      </c>
      <c r="AG12" s="22">
        <f>ROUND(SUM(H12,U12),2)</f>
        <v>0</v>
      </c>
      <c r="AH12" s="22"/>
      <c r="AI12" s="22"/>
      <c r="AJ12" s="22">
        <f t="shared" ref="AJ12" si="26">ROUND(SUM(AF12-AH12),2)</f>
        <v>0</v>
      </c>
      <c r="AK12" s="22">
        <f t="shared" ref="AK12" si="27">ROUND(SUM(AG12-AI12),2)</f>
        <v>0</v>
      </c>
      <c r="AL12" s="22">
        <f t="shared" ref="AL12" si="28">Z12+AF12</f>
        <v>0</v>
      </c>
      <c r="AM12" s="22">
        <f t="shared" ref="AM12" si="29">ROUND(IF(Y12&lt;3723,3723*0.22,Y12*0.22),2)</f>
        <v>819.06</v>
      </c>
      <c r="AN12" s="22"/>
      <c r="AO12" s="12"/>
      <c r="AP12" s="9"/>
    </row>
    <row r="13" spans="1:42" ht="101.25" customHeight="1" x14ac:dyDescent="0.4">
      <c r="A13" s="34"/>
      <c r="B13" s="10"/>
      <c r="C13" s="19"/>
      <c r="D13" s="20"/>
      <c r="E13" s="21"/>
      <c r="F13" s="22"/>
      <c r="G13" s="24"/>
      <c r="H13" s="22"/>
      <c r="I13" s="22">
        <v>0</v>
      </c>
      <c r="J13" s="22"/>
      <c r="K13" s="22"/>
      <c r="L13" s="22"/>
      <c r="M13" s="22"/>
      <c r="N13" s="22"/>
      <c r="O13" s="22"/>
      <c r="P13" s="22">
        <f>(I13+J13)*0.4</f>
        <v>0</v>
      </c>
      <c r="Q13" s="22"/>
      <c r="R13" s="23"/>
      <c r="S13" s="22"/>
      <c r="T13" s="23"/>
      <c r="U13" s="22"/>
      <c r="V13" s="22"/>
      <c r="W13" s="22"/>
      <c r="X13" s="22"/>
      <c r="Y13" s="22">
        <f t="shared" si="6"/>
        <v>0</v>
      </c>
      <c r="Z13" s="22"/>
      <c r="AA13" s="22">
        <f t="shared" ref="AA13" si="30">ROUND(Y13*0.015,2)</f>
        <v>0</v>
      </c>
      <c r="AB13" s="22">
        <f t="shared" si="7"/>
        <v>0</v>
      </c>
      <c r="AC13" s="22">
        <f t="shared" ref="AC13" si="31">Y13*0.01</f>
        <v>0</v>
      </c>
      <c r="AD13" s="22"/>
      <c r="AE13" s="22">
        <f t="shared" ref="AE13" si="32">ROUND(SUM(AA13:AD13),2)</f>
        <v>0</v>
      </c>
      <c r="AF13" s="22">
        <v>0</v>
      </c>
      <c r="AG13" s="22">
        <f>ROUND(SUM(H13,U13),2)-AE13</f>
        <v>0</v>
      </c>
      <c r="AH13" s="22"/>
      <c r="AI13" s="22"/>
      <c r="AJ13" s="22">
        <f t="shared" ref="AJ13" si="33">ROUND(SUM(AF13-AH13),2)</f>
        <v>0</v>
      </c>
      <c r="AK13" s="22">
        <f t="shared" ref="AK13" si="34">ROUND(SUM(AG13-AI13),2)</f>
        <v>0</v>
      </c>
      <c r="AL13" s="22">
        <f t="shared" ref="AL13" si="35">Z13+AF13</f>
        <v>0</v>
      </c>
      <c r="AM13" s="22">
        <f t="shared" ref="AM13" si="36">ROUND(IF(Y13&lt;3723,3723*0.22,Y13*0.22),2)</f>
        <v>819.06</v>
      </c>
      <c r="AN13" s="22"/>
      <c r="AO13" s="12"/>
      <c r="AP13" s="9"/>
    </row>
    <row r="14" spans="1:42" ht="56.25" customHeight="1" x14ac:dyDescent="0.4">
      <c r="A14" s="34" t="s">
        <v>39</v>
      </c>
      <c r="B14" s="10"/>
      <c r="C14" s="19"/>
      <c r="D14" s="20"/>
      <c r="E14" s="21"/>
      <c r="F14" s="22"/>
      <c r="G14" s="24"/>
      <c r="H14" s="22"/>
      <c r="I14" s="22">
        <f>ROUND(F14/E1*E14,2)</f>
        <v>0</v>
      </c>
      <c r="J14" s="22"/>
      <c r="K14" s="22"/>
      <c r="L14" s="22"/>
      <c r="M14" s="22"/>
      <c r="N14" s="22"/>
      <c r="O14" s="22"/>
      <c r="P14" s="22">
        <f>I14*0.3</f>
        <v>0</v>
      </c>
      <c r="Q14" s="22"/>
      <c r="R14" s="23"/>
      <c r="S14" s="22"/>
      <c r="T14" s="23"/>
      <c r="U14" s="22"/>
      <c r="V14" s="22"/>
      <c r="W14" s="22"/>
      <c r="X14" s="22"/>
      <c r="Y14" s="22">
        <f t="shared" si="6"/>
        <v>0</v>
      </c>
      <c r="Z14" s="22"/>
      <c r="AA14" s="22">
        <f t="shared" si="0"/>
        <v>0</v>
      </c>
      <c r="AB14" s="22">
        <f t="shared" si="7"/>
        <v>0</v>
      </c>
      <c r="AC14" s="22">
        <f t="shared" si="8"/>
        <v>0</v>
      </c>
      <c r="AD14" s="22"/>
      <c r="AE14" s="22">
        <f t="shared" si="1"/>
        <v>0</v>
      </c>
      <c r="AF14" s="22">
        <f t="shared" ref="AF14:AF31" si="37">ROUND(SUM(G14+Y14-Z14-AE14-U14:U14),2)</f>
        <v>0</v>
      </c>
      <c r="AG14" s="22">
        <v>0</v>
      </c>
      <c r="AH14" s="22"/>
      <c r="AI14" s="22"/>
      <c r="AJ14" s="22">
        <f t="shared" si="9"/>
        <v>0</v>
      </c>
      <c r="AK14" s="22">
        <f t="shared" si="3"/>
        <v>0</v>
      </c>
      <c r="AL14" s="22">
        <f t="shared" si="4"/>
        <v>0</v>
      </c>
      <c r="AM14" s="22">
        <f t="shared" si="5"/>
        <v>819.06</v>
      </c>
      <c r="AN14" s="22"/>
      <c r="AO14" s="12"/>
      <c r="AP14" s="9"/>
    </row>
    <row r="15" spans="1:42" ht="56.25" customHeight="1" x14ac:dyDescent="0.4">
      <c r="A15" s="34" t="s">
        <v>39</v>
      </c>
      <c r="B15" s="10"/>
      <c r="C15" s="19"/>
      <c r="D15" s="20"/>
      <c r="E15" s="21"/>
      <c r="F15" s="22"/>
      <c r="G15" s="24"/>
      <c r="H15" s="22"/>
      <c r="I15" s="22">
        <f>ROUND(F15/E1*E15,2)</f>
        <v>0</v>
      </c>
      <c r="J15" s="22">
        <f t="shared" ref="J15:J30" si="38">ROUND(I15*0.15,2)</f>
        <v>0</v>
      </c>
      <c r="K15" s="22"/>
      <c r="L15" s="22"/>
      <c r="M15" s="22"/>
      <c r="N15" s="22"/>
      <c r="O15" s="22"/>
      <c r="P15" s="22">
        <f>(I15+J15)*0.35</f>
        <v>0</v>
      </c>
      <c r="Q15" s="22"/>
      <c r="R15" s="23"/>
      <c r="S15" s="22"/>
      <c r="T15" s="23"/>
      <c r="U15" s="22"/>
      <c r="V15" s="22"/>
      <c r="W15" s="22"/>
      <c r="X15" s="22"/>
      <c r="Y15" s="22">
        <f t="shared" si="6"/>
        <v>0</v>
      </c>
      <c r="Z15" s="22"/>
      <c r="AA15" s="22">
        <f t="shared" si="0"/>
        <v>0</v>
      </c>
      <c r="AB15" s="22">
        <f t="shared" si="7"/>
        <v>0</v>
      </c>
      <c r="AC15" s="22">
        <f t="shared" si="8"/>
        <v>0</v>
      </c>
      <c r="AD15" s="22"/>
      <c r="AE15" s="22">
        <f t="shared" si="1"/>
        <v>0</v>
      </c>
      <c r="AF15" s="22">
        <f t="shared" si="37"/>
        <v>0</v>
      </c>
      <c r="AG15" s="22">
        <f t="shared" ref="AG15:AG31" si="39">ROUND(SUM(H15,U15),2)</f>
        <v>0</v>
      </c>
      <c r="AH15" s="22"/>
      <c r="AI15" s="22"/>
      <c r="AJ15" s="22">
        <f t="shared" si="9"/>
        <v>0</v>
      </c>
      <c r="AK15" s="22">
        <f t="shared" si="3"/>
        <v>0</v>
      </c>
      <c r="AL15" s="22">
        <f t="shared" si="4"/>
        <v>0</v>
      </c>
      <c r="AM15" s="22">
        <f t="shared" si="5"/>
        <v>819.06</v>
      </c>
      <c r="AN15" s="22"/>
      <c r="AP15" s="12"/>
    </row>
    <row r="16" spans="1:42" ht="56.25" customHeight="1" x14ac:dyDescent="0.4">
      <c r="A16" s="34" t="s">
        <v>39</v>
      </c>
      <c r="B16" s="10"/>
      <c r="C16" s="19"/>
      <c r="D16" s="20"/>
      <c r="E16" s="21"/>
      <c r="F16" s="22"/>
      <c r="G16" s="24"/>
      <c r="H16" s="22"/>
      <c r="I16" s="22">
        <f>ROUND(F16/E1*E16,2)</f>
        <v>0</v>
      </c>
      <c r="J16" s="22">
        <f t="shared" si="38"/>
        <v>0</v>
      </c>
      <c r="K16" s="22"/>
      <c r="L16" s="22"/>
      <c r="M16" s="22"/>
      <c r="N16" s="22"/>
      <c r="O16" s="22"/>
      <c r="P16" s="22">
        <f>(I16+J16)*0.5</f>
        <v>0</v>
      </c>
      <c r="Q16" s="22"/>
      <c r="R16" s="23"/>
      <c r="S16" s="22"/>
      <c r="T16" s="23"/>
      <c r="U16" s="22"/>
      <c r="V16" s="22"/>
      <c r="W16" s="22"/>
      <c r="X16" s="22"/>
      <c r="Y16" s="22">
        <f t="shared" si="6"/>
        <v>0</v>
      </c>
      <c r="Z16" s="22"/>
      <c r="AA16" s="22">
        <f t="shared" si="0"/>
        <v>0</v>
      </c>
      <c r="AB16" s="22">
        <f t="shared" si="7"/>
        <v>0</v>
      </c>
      <c r="AC16" s="22">
        <f t="shared" si="8"/>
        <v>0</v>
      </c>
      <c r="AD16" s="22"/>
      <c r="AE16" s="22">
        <f t="shared" si="1"/>
        <v>0</v>
      </c>
      <c r="AF16" s="22">
        <f t="shared" si="37"/>
        <v>0</v>
      </c>
      <c r="AG16" s="22">
        <f t="shared" si="39"/>
        <v>0</v>
      </c>
      <c r="AH16" s="22"/>
      <c r="AI16" s="22"/>
      <c r="AJ16" s="22">
        <f t="shared" si="9"/>
        <v>0</v>
      </c>
      <c r="AK16" s="22">
        <f t="shared" si="3"/>
        <v>0</v>
      </c>
      <c r="AL16" s="22">
        <f t="shared" si="4"/>
        <v>0</v>
      </c>
      <c r="AM16" s="22">
        <f t="shared" si="5"/>
        <v>819.06</v>
      </c>
      <c r="AN16" s="22"/>
      <c r="AP16" s="9"/>
    </row>
    <row r="17" spans="1:42" ht="56.25" customHeight="1" x14ac:dyDescent="0.4">
      <c r="A17" s="34" t="s">
        <v>39</v>
      </c>
      <c r="B17" s="10"/>
      <c r="C17" s="19"/>
      <c r="D17" s="20"/>
      <c r="E17" s="21"/>
      <c r="F17" s="22"/>
      <c r="G17" s="24"/>
      <c r="H17" s="22"/>
      <c r="I17" s="22">
        <f>ROUND(F17/E1*E17,2)</f>
        <v>0</v>
      </c>
      <c r="J17" s="22">
        <f t="shared" si="38"/>
        <v>0</v>
      </c>
      <c r="K17" s="22"/>
      <c r="L17" s="22"/>
      <c r="M17" s="22"/>
      <c r="N17" s="22"/>
      <c r="O17" s="22"/>
      <c r="P17" s="22">
        <f t="shared" ref="P17:P30" si="40">(I17+J17)*0.4</f>
        <v>0</v>
      </c>
      <c r="Q17" s="22"/>
      <c r="R17" s="23"/>
      <c r="S17" s="22"/>
      <c r="T17" s="23"/>
      <c r="U17" s="22"/>
      <c r="V17" s="22"/>
      <c r="W17" s="22"/>
      <c r="X17" s="22"/>
      <c r="Y17" s="22">
        <f t="shared" si="6"/>
        <v>0</v>
      </c>
      <c r="Z17" s="22"/>
      <c r="AA17" s="22">
        <f t="shared" si="0"/>
        <v>0</v>
      </c>
      <c r="AB17" s="22">
        <f t="shared" si="7"/>
        <v>0</v>
      </c>
      <c r="AC17" s="22">
        <f t="shared" si="8"/>
        <v>0</v>
      </c>
      <c r="AD17" s="22"/>
      <c r="AE17" s="22">
        <f t="shared" si="1"/>
        <v>0</v>
      </c>
      <c r="AF17" s="22">
        <f t="shared" si="37"/>
        <v>0</v>
      </c>
      <c r="AG17" s="22">
        <f t="shared" si="39"/>
        <v>0</v>
      </c>
      <c r="AH17" s="22"/>
      <c r="AI17" s="22"/>
      <c r="AJ17" s="22">
        <f t="shared" si="9"/>
        <v>0</v>
      </c>
      <c r="AK17" s="22">
        <f t="shared" si="3"/>
        <v>0</v>
      </c>
      <c r="AL17" s="22">
        <f t="shared" si="4"/>
        <v>0</v>
      </c>
      <c r="AM17" s="22">
        <f t="shared" si="5"/>
        <v>819.06</v>
      </c>
      <c r="AN17" s="22"/>
      <c r="AP17" s="12"/>
    </row>
    <row r="18" spans="1:42" ht="56.25" customHeight="1" x14ac:dyDescent="0.4">
      <c r="A18" s="34" t="s">
        <v>39</v>
      </c>
      <c r="B18" s="10"/>
      <c r="C18" s="19"/>
      <c r="D18" s="20"/>
      <c r="E18" s="21"/>
      <c r="F18" s="22"/>
      <c r="G18" s="24"/>
      <c r="H18" s="22"/>
      <c r="I18" s="22">
        <f>ROUND(F18/E1*E18,2)</f>
        <v>0</v>
      </c>
      <c r="J18" s="22">
        <f t="shared" si="38"/>
        <v>0</v>
      </c>
      <c r="K18" s="22"/>
      <c r="L18" s="22"/>
      <c r="M18" s="22"/>
      <c r="N18" s="22"/>
      <c r="O18" s="22"/>
      <c r="P18" s="22">
        <f>(I18+J18)*0.45</f>
        <v>0</v>
      </c>
      <c r="Q18" s="22"/>
      <c r="R18" s="23"/>
      <c r="S18" s="22"/>
      <c r="T18" s="23"/>
      <c r="U18" s="22"/>
      <c r="V18" s="22"/>
      <c r="W18" s="22"/>
      <c r="X18" s="22"/>
      <c r="Y18" s="22">
        <f t="shared" si="6"/>
        <v>0</v>
      </c>
      <c r="Z18" s="22"/>
      <c r="AA18" s="22">
        <f>ROUND(Y18*0.015,2)</f>
        <v>0</v>
      </c>
      <c r="AB18" s="22">
        <f t="shared" si="7"/>
        <v>0</v>
      </c>
      <c r="AC18" s="22">
        <f t="shared" si="8"/>
        <v>0</v>
      </c>
      <c r="AD18" s="22"/>
      <c r="AE18" s="22">
        <f t="shared" si="1"/>
        <v>0</v>
      </c>
      <c r="AF18" s="22">
        <f t="shared" si="37"/>
        <v>0</v>
      </c>
      <c r="AG18" s="22">
        <f t="shared" si="39"/>
        <v>0</v>
      </c>
      <c r="AH18" s="22"/>
      <c r="AI18" s="22"/>
      <c r="AJ18" s="22">
        <f t="shared" si="9"/>
        <v>0</v>
      </c>
      <c r="AK18" s="22">
        <f t="shared" si="3"/>
        <v>0</v>
      </c>
      <c r="AL18" s="22">
        <f t="shared" si="4"/>
        <v>0</v>
      </c>
      <c r="AM18" s="22">
        <f t="shared" si="5"/>
        <v>819.06</v>
      </c>
      <c r="AN18" s="22"/>
      <c r="AO18" s="12"/>
    </row>
    <row r="19" spans="1:42" ht="56.25" customHeight="1" x14ac:dyDescent="0.4">
      <c r="A19" s="34" t="s">
        <v>39</v>
      </c>
      <c r="B19" s="10"/>
      <c r="C19" s="19"/>
      <c r="D19" s="20"/>
      <c r="E19" s="21"/>
      <c r="F19" s="22"/>
      <c r="G19" s="24"/>
      <c r="H19" s="22"/>
      <c r="I19" s="22">
        <f>ROUND(F19/E1*E19,2)</f>
        <v>0</v>
      </c>
      <c r="J19" s="22">
        <f t="shared" si="38"/>
        <v>0</v>
      </c>
      <c r="K19" s="22"/>
      <c r="L19" s="22"/>
      <c r="M19" s="22"/>
      <c r="N19" s="22"/>
      <c r="O19" s="22"/>
      <c r="P19" s="22">
        <f>(I19+J19)*0.45</f>
        <v>0</v>
      </c>
      <c r="Q19" s="22"/>
      <c r="R19" s="23"/>
      <c r="S19" s="22"/>
      <c r="T19" s="23"/>
      <c r="U19" s="22"/>
      <c r="V19" s="22"/>
      <c r="W19" s="22"/>
      <c r="X19" s="22"/>
      <c r="Y19" s="22">
        <f t="shared" si="6"/>
        <v>0</v>
      </c>
      <c r="Z19" s="22"/>
      <c r="AA19" s="22">
        <f t="shared" si="0"/>
        <v>0</v>
      </c>
      <c r="AB19" s="22">
        <f t="shared" si="7"/>
        <v>0</v>
      </c>
      <c r="AC19" s="22">
        <f t="shared" si="8"/>
        <v>0</v>
      </c>
      <c r="AD19" s="22"/>
      <c r="AE19" s="22">
        <f t="shared" si="1"/>
        <v>0</v>
      </c>
      <c r="AF19" s="22">
        <f t="shared" si="37"/>
        <v>0</v>
      </c>
      <c r="AG19" s="22">
        <f t="shared" si="39"/>
        <v>0</v>
      </c>
      <c r="AH19" s="22"/>
      <c r="AI19" s="22"/>
      <c r="AJ19" s="22">
        <f t="shared" si="9"/>
        <v>0</v>
      </c>
      <c r="AK19" s="22">
        <f t="shared" si="3"/>
        <v>0</v>
      </c>
      <c r="AL19" s="22">
        <f t="shared" si="4"/>
        <v>0</v>
      </c>
      <c r="AM19" s="22">
        <f t="shared" si="5"/>
        <v>819.06</v>
      </c>
      <c r="AN19" s="22"/>
    </row>
    <row r="20" spans="1:42" ht="56.25" customHeight="1" x14ac:dyDescent="0.4">
      <c r="A20" s="34" t="s">
        <v>39</v>
      </c>
      <c r="B20" s="10"/>
      <c r="C20" s="19"/>
      <c r="D20" s="20"/>
      <c r="E20" s="21"/>
      <c r="F20" s="22"/>
      <c r="G20" s="24"/>
      <c r="H20" s="22"/>
      <c r="I20" s="22">
        <f>ROUND(F20/E1*E20,2)</f>
        <v>0</v>
      </c>
      <c r="J20" s="22">
        <f t="shared" si="38"/>
        <v>0</v>
      </c>
      <c r="K20" s="22"/>
      <c r="L20" s="22"/>
      <c r="M20" s="22"/>
      <c r="N20" s="22"/>
      <c r="O20" s="22"/>
      <c r="P20" s="22">
        <f>(I20+J20)*0.45</f>
        <v>0</v>
      </c>
      <c r="Q20" s="22"/>
      <c r="R20" s="23"/>
      <c r="S20" s="22"/>
      <c r="T20" s="23"/>
      <c r="U20" s="22"/>
      <c r="V20" s="22"/>
      <c r="W20" s="22"/>
      <c r="X20" s="22"/>
      <c r="Y20" s="22">
        <f t="shared" si="6"/>
        <v>0</v>
      </c>
      <c r="Z20" s="22"/>
      <c r="AA20" s="22">
        <f t="shared" si="0"/>
        <v>0</v>
      </c>
      <c r="AB20" s="22">
        <f t="shared" si="7"/>
        <v>0</v>
      </c>
      <c r="AC20" s="22">
        <f t="shared" si="8"/>
        <v>0</v>
      </c>
      <c r="AD20" s="22"/>
      <c r="AE20" s="22">
        <f t="shared" si="1"/>
        <v>0</v>
      </c>
      <c r="AF20" s="22">
        <f t="shared" si="37"/>
        <v>0</v>
      </c>
      <c r="AG20" s="22">
        <f t="shared" si="39"/>
        <v>0</v>
      </c>
      <c r="AH20" s="22"/>
      <c r="AI20" s="22"/>
      <c r="AJ20" s="22">
        <f t="shared" si="9"/>
        <v>0</v>
      </c>
      <c r="AK20" s="22">
        <f t="shared" si="3"/>
        <v>0</v>
      </c>
      <c r="AL20" s="22">
        <f t="shared" si="4"/>
        <v>0</v>
      </c>
      <c r="AM20" s="22">
        <f t="shared" si="5"/>
        <v>819.06</v>
      </c>
      <c r="AN20" s="22"/>
    </row>
    <row r="21" spans="1:42" ht="56.25" customHeight="1" x14ac:dyDescent="0.4">
      <c r="A21" s="34" t="s">
        <v>39</v>
      </c>
      <c r="B21" s="10"/>
      <c r="C21" s="19"/>
      <c r="D21" s="20"/>
      <c r="E21" s="21"/>
      <c r="F21" s="22"/>
      <c r="G21" s="24"/>
      <c r="H21" s="22"/>
      <c r="I21" s="22">
        <f>ROUND(F21/E1*E21,2)</f>
        <v>0</v>
      </c>
      <c r="J21" s="22">
        <f t="shared" si="38"/>
        <v>0</v>
      </c>
      <c r="K21" s="22"/>
      <c r="L21" s="22"/>
      <c r="M21" s="22"/>
      <c r="N21" s="22"/>
      <c r="O21" s="22"/>
      <c r="P21" s="22">
        <f>(I21+J21)*0.2</f>
        <v>0</v>
      </c>
      <c r="Q21" s="22"/>
      <c r="R21" s="23"/>
      <c r="S21" s="22"/>
      <c r="T21" s="23"/>
      <c r="U21" s="22"/>
      <c r="V21" s="22"/>
      <c r="W21" s="22"/>
      <c r="X21" s="22"/>
      <c r="Y21" s="22">
        <f t="shared" si="6"/>
        <v>0</v>
      </c>
      <c r="Z21" s="22"/>
      <c r="AA21" s="22">
        <f t="shared" si="0"/>
        <v>0</v>
      </c>
      <c r="AB21" s="22">
        <f t="shared" si="7"/>
        <v>0</v>
      </c>
      <c r="AC21" s="22">
        <f t="shared" si="8"/>
        <v>0</v>
      </c>
      <c r="AD21" s="22"/>
      <c r="AE21" s="22">
        <f>(SUM(AA21:AD21))</f>
        <v>0</v>
      </c>
      <c r="AF21" s="22">
        <f t="shared" si="37"/>
        <v>0</v>
      </c>
      <c r="AG21" s="22">
        <f t="shared" si="39"/>
        <v>0</v>
      </c>
      <c r="AH21" s="22"/>
      <c r="AI21" s="22"/>
      <c r="AJ21" s="22">
        <f t="shared" si="9"/>
        <v>0</v>
      </c>
      <c r="AK21" s="22">
        <f t="shared" si="3"/>
        <v>0</v>
      </c>
      <c r="AL21" s="22">
        <f t="shared" si="4"/>
        <v>0</v>
      </c>
      <c r="AM21" s="22">
        <f t="shared" si="5"/>
        <v>819.06</v>
      </c>
      <c r="AN21" s="22"/>
      <c r="AO21" s="12"/>
    </row>
    <row r="22" spans="1:42" ht="56.25" customHeight="1" x14ac:dyDescent="0.4">
      <c r="A22" s="34" t="s">
        <v>39</v>
      </c>
      <c r="B22" s="10"/>
      <c r="C22" s="19"/>
      <c r="D22" s="20"/>
      <c r="E22" s="21"/>
      <c r="F22" s="22"/>
      <c r="G22" s="24"/>
      <c r="H22" s="22"/>
      <c r="I22" s="22">
        <f>ROUND(F22/E1*E22,2)</f>
        <v>0</v>
      </c>
      <c r="J22" s="22">
        <f t="shared" si="38"/>
        <v>0</v>
      </c>
      <c r="K22" s="22"/>
      <c r="L22" s="22"/>
      <c r="M22" s="22"/>
      <c r="N22" s="22"/>
      <c r="O22" s="22"/>
      <c r="P22" s="22">
        <f>(I22+J22)*0.4</f>
        <v>0</v>
      </c>
      <c r="Q22" s="22"/>
      <c r="R22" s="23"/>
      <c r="S22" s="22"/>
      <c r="T22" s="23"/>
      <c r="U22" s="22"/>
      <c r="V22" s="22"/>
      <c r="W22" s="22"/>
      <c r="X22" s="22"/>
      <c r="Y22" s="22">
        <f t="shared" si="6"/>
        <v>0</v>
      </c>
      <c r="Z22" s="22"/>
      <c r="AA22" s="22">
        <f t="shared" si="0"/>
        <v>0</v>
      </c>
      <c r="AB22" s="22">
        <f t="shared" si="7"/>
        <v>0</v>
      </c>
      <c r="AC22" s="22">
        <f t="shared" si="8"/>
        <v>0</v>
      </c>
      <c r="AD22" s="22"/>
      <c r="AE22" s="22">
        <f>ROUND(SUM(AA22:AD22),2)</f>
        <v>0</v>
      </c>
      <c r="AF22" s="22">
        <f t="shared" si="37"/>
        <v>0</v>
      </c>
      <c r="AG22" s="22">
        <f t="shared" si="39"/>
        <v>0</v>
      </c>
      <c r="AH22" s="22"/>
      <c r="AI22" s="22"/>
      <c r="AJ22" s="22">
        <f t="shared" si="9"/>
        <v>0</v>
      </c>
      <c r="AK22" s="22">
        <f t="shared" si="3"/>
        <v>0</v>
      </c>
      <c r="AL22" s="22">
        <f t="shared" si="4"/>
        <v>0</v>
      </c>
      <c r="AM22" s="22">
        <f t="shared" si="5"/>
        <v>819.06</v>
      </c>
      <c r="AN22" s="22"/>
      <c r="AP22" s="12"/>
    </row>
    <row r="23" spans="1:42" ht="56.25" customHeight="1" x14ac:dyDescent="0.4">
      <c r="A23" s="34" t="s">
        <v>39</v>
      </c>
      <c r="B23" s="10"/>
      <c r="C23" s="19"/>
      <c r="D23" s="20"/>
      <c r="E23" s="21"/>
      <c r="F23" s="22"/>
      <c r="G23" s="24"/>
      <c r="H23" s="22"/>
      <c r="I23" s="22">
        <f>ROUND(F23/E1*E23,2)</f>
        <v>0</v>
      </c>
      <c r="J23" s="22">
        <f t="shared" si="38"/>
        <v>0</v>
      </c>
      <c r="K23" s="22"/>
      <c r="L23" s="22"/>
      <c r="M23" s="22"/>
      <c r="N23" s="22"/>
      <c r="O23" s="22"/>
      <c r="P23" s="22">
        <f t="shared" si="40"/>
        <v>0</v>
      </c>
      <c r="Q23" s="22"/>
      <c r="R23" s="23"/>
      <c r="S23" s="22"/>
      <c r="T23" s="23"/>
      <c r="U23" s="22"/>
      <c r="V23" s="22"/>
      <c r="W23" s="22"/>
      <c r="X23" s="22"/>
      <c r="Y23" s="22">
        <f>ROUND(SUM(I23:Q23,S23,U23,V23:X23),2)</f>
        <v>0</v>
      </c>
      <c r="Z23" s="22"/>
      <c r="AA23" s="22">
        <f t="shared" si="0"/>
        <v>0</v>
      </c>
      <c r="AB23" s="22">
        <f t="shared" si="7"/>
        <v>0</v>
      </c>
      <c r="AC23" s="22">
        <f t="shared" si="8"/>
        <v>0</v>
      </c>
      <c r="AD23" s="22"/>
      <c r="AE23" s="22">
        <f>ROUND(SUM(AA23:AD23),2)</f>
        <v>0</v>
      </c>
      <c r="AF23" s="22">
        <f t="shared" si="37"/>
        <v>0</v>
      </c>
      <c r="AG23" s="22">
        <f t="shared" si="39"/>
        <v>0</v>
      </c>
      <c r="AH23" s="22"/>
      <c r="AI23" s="22"/>
      <c r="AJ23" s="22">
        <f t="shared" si="9"/>
        <v>0</v>
      </c>
      <c r="AK23" s="22">
        <f t="shared" si="3"/>
        <v>0</v>
      </c>
      <c r="AL23" s="22">
        <f t="shared" si="4"/>
        <v>0</v>
      </c>
      <c r="AM23" s="22">
        <f t="shared" si="5"/>
        <v>819.06</v>
      </c>
      <c r="AN23" s="22"/>
      <c r="AP23" s="12"/>
    </row>
    <row r="24" spans="1:42" ht="56.25" customHeight="1" x14ac:dyDescent="0.4">
      <c r="A24" s="34" t="s">
        <v>39</v>
      </c>
      <c r="B24" s="10"/>
      <c r="C24" s="19"/>
      <c r="D24" s="20"/>
      <c r="E24" s="21"/>
      <c r="F24" s="22"/>
      <c r="G24" s="24"/>
      <c r="H24" s="22"/>
      <c r="I24" s="22">
        <f>ROUND(F24/E1*E24,2)</f>
        <v>0</v>
      </c>
      <c r="J24" s="22">
        <f t="shared" si="38"/>
        <v>0</v>
      </c>
      <c r="K24" s="22"/>
      <c r="L24" s="22"/>
      <c r="M24" s="22"/>
      <c r="N24" s="22"/>
      <c r="O24" s="22"/>
      <c r="P24" s="22">
        <f t="shared" si="40"/>
        <v>0</v>
      </c>
      <c r="Q24" s="22"/>
      <c r="R24" s="23"/>
      <c r="S24" s="22"/>
      <c r="T24" s="23"/>
      <c r="U24" s="22"/>
      <c r="V24" s="22"/>
      <c r="W24" s="22"/>
      <c r="X24" s="22"/>
      <c r="Y24" s="22">
        <f t="shared" si="6"/>
        <v>0</v>
      </c>
      <c r="Z24" s="22"/>
      <c r="AA24" s="22">
        <f t="shared" si="0"/>
        <v>0</v>
      </c>
      <c r="AB24" s="22">
        <f t="shared" si="7"/>
        <v>0</v>
      </c>
      <c r="AC24" s="22">
        <f t="shared" si="8"/>
        <v>0</v>
      </c>
      <c r="AD24" s="22"/>
      <c r="AE24" s="22">
        <f>ROUND(SUM(AA24:AD24),2)</f>
        <v>0</v>
      </c>
      <c r="AF24" s="22">
        <f t="shared" si="37"/>
        <v>0</v>
      </c>
      <c r="AG24" s="22">
        <f t="shared" si="39"/>
        <v>0</v>
      </c>
      <c r="AH24" s="22"/>
      <c r="AI24" s="22"/>
      <c r="AJ24" s="22">
        <f t="shared" si="9"/>
        <v>0</v>
      </c>
      <c r="AK24" s="22">
        <f t="shared" si="3"/>
        <v>0</v>
      </c>
      <c r="AL24" s="22">
        <f t="shared" si="4"/>
        <v>0</v>
      </c>
      <c r="AM24" s="22">
        <f t="shared" si="5"/>
        <v>819.06</v>
      </c>
      <c r="AN24" s="22"/>
      <c r="AP24" s="12"/>
    </row>
    <row r="25" spans="1:42" ht="56.25" customHeight="1" x14ac:dyDescent="0.4">
      <c r="A25" s="34" t="s">
        <v>39</v>
      </c>
      <c r="B25" s="10"/>
      <c r="C25" s="19"/>
      <c r="D25" s="20"/>
      <c r="E25" s="21"/>
      <c r="F25" s="22"/>
      <c r="G25" s="24"/>
      <c r="H25" s="22"/>
      <c r="I25" s="22">
        <f>ROUND(F25/E1*E25,2)</f>
        <v>0</v>
      </c>
      <c r="J25" s="22">
        <f t="shared" si="38"/>
        <v>0</v>
      </c>
      <c r="K25" s="22"/>
      <c r="L25" s="22"/>
      <c r="M25" s="22"/>
      <c r="N25" s="22"/>
      <c r="O25" s="22"/>
      <c r="P25" s="22">
        <f>(I25+J25)*0.45</f>
        <v>0</v>
      </c>
      <c r="Q25" s="22"/>
      <c r="R25" s="23"/>
      <c r="S25" s="22"/>
      <c r="T25" s="23"/>
      <c r="U25" s="22"/>
      <c r="V25" s="22"/>
      <c r="W25" s="22"/>
      <c r="X25" s="22"/>
      <c r="Y25" s="22">
        <f t="shared" si="6"/>
        <v>0</v>
      </c>
      <c r="Z25" s="22"/>
      <c r="AA25" s="22">
        <f t="shared" si="0"/>
        <v>0</v>
      </c>
      <c r="AB25" s="22">
        <f t="shared" si="7"/>
        <v>0</v>
      </c>
      <c r="AC25" s="22">
        <f t="shared" si="8"/>
        <v>0</v>
      </c>
      <c r="AD25" s="22"/>
      <c r="AE25" s="22">
        <f>SUM(AA25:AD25)</f>
        <v>0</v>
      </c>
      <c r="AF25" s="22">
        <f t="shared" si="37"/>
        <v>0</v>
      </c>
      <c r="AG25" s="22">
        <f t="shared" si="39"/>
        <v>0</v>
      </c>
      <c r="AH25" s="22"/>
      <c r="AI25" s="22"/>
      <c r="AJ25" s="22">
        <f t="shared" si="9"/>
        <v>0</v>
      </c>
      <c r="AK25" s="22">
        <f t="shared" si="3"/>
        <v>0</v>
      </c>
      <c r="AL25" s="22">
        <f t="shared" si="4"/>
        <v>0</v>
      </c>
      <c r="AM25" s="22">
        <f t="shared" si="5"/>
        <v>819.06</v>
      </c>
      <c r="AN25" s="22"/>
    </row>
    <row r="26" spans="1:42" ht="56.25" customHeight="1" x14ac:dyDescent="0.4">
      <c r="A26" s="34" t="s">
        <v>39</v>
      </c>
      <c r="B26" s="10"/>
      <c r="C26" s="19"/>
      <c r="D26" s="20"/>
      <c r="E26" s="21"/>
      <c r="F26" s="22"/>
      <c r="G26" s="24"/>
      <c r="H26" s="22"/>
      <c r="I26" s="22">
        <f>ROUND(F26/E1*E26,2)</f>
        <v>0</v>
      </c>
      <c r="J26" s="22">
        <f t="shared" si="38"/>
        <v>0</v>
      </c>
      <c r="K26" s="22"/>
      <c r="L26" s="22"/>
      <c r="M26" s="22"/>
      <c r="N26" s="22"/>
      <c r="O26" s="22"/>
      <c r="P26" s="22">
        <f t="shared" si="40"/>
        <v>0</v>
      </c>
      <c r="Q26" s="22"/>
      <c r="R26" s="23"/>
      <c r="S26" s="22"/>
      <c r="T26" s="23"/>
      <c r="U26" s="22"/>
      <c r="V26" s="22"/>
      <c r="W26" s="22"/>
      <c r="X26" s="22"/>
      <c r="Y26" s="22">
        <f t="shared" si="6"/>
        <v>0</v>
      </c>
      <c r="Z26" s="22"/>
      <c r="AA26" s="22">
        <f t="shared" si="0"/>
        <v>0</v>
      </c>
      <c r="AB26" s="22">
        <f t="shared" si="7"/>
        <v>0</v>
      </c>
      <c r="AC26" s="22">
        <f t="shared" si="8"/>
        <v>0</v>
      </c>
      <c r="AD26" s="22"/>
      <c r="AE26" s="22">
        <f t="shared" ref="AE26:AE31" si="41">ROUND(SUM(AA26:AD26),2)</f>
        <v>0</v>
      </c>
      <c r="AF26" s="22">
        <f t="shared" si="37"/>
        <v>0</v>
      </c>
      <c r="AG26" s="22">
        <f t="shared" si="39"/>
        <v>0</v>
      </c>
      <c r="AH26" s="22"/>
      <c r="AI26" s="22"/>
      <c r="AJ26" s="22">
        <f t="shared" si="9"/>
        <v>0</v>
      </c>
      <c r="AK26" s="22">
        <f t="shared" si="3"/>
        <v>0</v>
      </c>
      <c r="AL26" s="22">
        <f t="shared" si="4"/>
        <v>0</v>
      </c>
      <c r="AM26" s="22">
        <f t="shared" si="5"/>
        <v>819.06</v>
      </c>
      <c r="AN26" s="22"/>
    </row>
    <row r="27" spans="1:42" ht="56.25" customHeight="1" x14ac:dyDescent="0.4">
      <c r="A27" s="34" t="s">
        <v>39</v>
      </c>
      <c r="B27" s="10"/>
      <c r="C27" s="19"/>
      <c r="D27" s="20"/>
      <c r="E27" s="21"/>
      <c r="F27" s="22"/>
      <c r="G27" s="24"/>
      <c r="H27" s="22"/>
      <c r="I27" s="22">
        <f>ROUND(F27/E1*E27,2)</f>
        <v>0</v>
      </c>
      <c r="J27" s="22">
        <f t="shared" si="38"/>
        <v>0</v>
      </c>
      <c r="K27" s="22"/>
      <c r="L27" s="22"/>
      <c r="M27" s="22"/>
      <c r="N27" s="22"/>
      <c r="O27" s="22"/>
      <c r="P27" s="22">
        <f>(I27+J27)*0.45</f>
        <v>0</v>
      </c>
      <c r="Q27" s="22"/>
      <c r="R27" s="23"/>
      <c r="S27" s="22"/>
      <c r="T27" s="23"/>
      <c r="U27" s="22"/>
      <c r="V27" s="22"/>
      <c r="W27" s="22"/>
      <c r="X27" s="22"/>
      <c r="Y27" s="22">
        <f t="shared" si="6"/>
        <v>0</v>
      </c>
      <c r="Z27" s="22"/>
      <c r="AA27" s="22">
        <f t="shared" si="0"/>
        <v>0</v>
      </c>
      <c r="AB27" s="22">
        <f t="shared" si="7"/>
        <v>0</v>
      </c>
      <c r="AC27" s="22">
        <f t="shared" si="8"/>
        <v>0</v>
      </c>
      <c r="AD27" s="22"/>
      <c r="AE27" s="22">
        <f t="shared" si="41"/>
        <v>0</v>
      </c>
      <c r="AF27" s="22">
        <f t="shared" si="37"/>
        <v>0</v>
      </c>
      <c r="AG27" s="22">
        <f t="shared" si="39"/>
        <v>0</v>
      </c>
      <c r="AH27" s="22"/>
      <c r="AI27" s="22"/>
      <c r="AJ27" s="22">
        <f t="shared" si="9"/>
        <v>0</v>
      </c>
      <c r="AK27" s="22">
        <f t="shared" si="3"/>
        <v>0</v>
      </c>
      <c r="AL27" s="22">
        <f t="shared" si="4"/>
        <v>0</v>
      </c>
      <c r="AM27" s="22">
        <f t="shared" si="5"/>
        <v>819.06</v>
      </c>
      <c r="AN27" s="22"/>
    </row>
    <row r="28" spans="1:42" ht="56.25" customHeight="1" x14ac:dyDescent="0.4">
      <c r="A28" s="34" t="s">
        <v>39</v>
      </c>
      <c r="B28" s="10"/>
      <c r="C28" s="19"/>
      <c r="D28" s="20"/>
      <c r="E28" s="21"/>
      <c r="F28" s="22"/>
      <c r="G28" s="24"/>
      <c r="H28" s="22"/>
      <c r="I28" s="22">
        <f>ROUND(F28/E1*E28,2)</f>
        <v>0</v>
      </c>
      <c r="J28" s="22">
        <f t="shared" si="38"/>
        <v>0</v>
      </c>
      <c r="K28" s="22"/>
      <c r="L28" s="22"/>
      <c r="M28" s="22"/>
      <c r="N28" s="22"/>
      <c r="O28" s="22"/>
      <c r="P28" s="22">
        <f t="shared" si="40"/>
        <v>0</v>
      </c>
      <c r="Q28" s="22"/>
      <c r="R28" s="23"/>
      <c r="S28" s="22"/>
      <c r="T28" s="23"/>
      <c r="U28" s="22"/>
      <c r="V28" s="22"/>
      <c r="W28" s="22"/>
      <c r="X28" s="22"/>
      <c r="Y28" s="22">
        <f t="shared" si="6"/>
        <v>0</v>
      </c>
      <c r="Z28" s="22"/>
      <c r="AA28" s="22">
        <f t="shared" si="0"/>
        <v>0</v>
      </c>
      <c r="AB28" s="22">
        <f t="shared" si="7"/>
        <v>0</v>
      </c>
      <c r="AC28" s="22">
        <f t="shared" si="8"/>
        <v>0</v>
      </c>
      <c r="AD28" s="22"/>
      <c r="AE28" s="22">
        <f t="shared" si="41"/>
        <v>0</v>
      </c>
      <c r="AF28" s="22">
        <f t="shared" si="37"/>
        <v>0</v>
      </c>
      <c r="AG28" s="22">
        <f t="shared" si="39"/>
        <v>0</v>
      </c>
      <c r="AH28" s="22"/>
      <c r="AI28" s="22"/>
      <c r="AJ28" s="22">
        <f t="shared" si="9"/>
        <v>0</v>
      </c>
      <c r="AK28" s="22">
        <f t="shared" si="3"/>
        <v>0</v>
      </c>
      <c r="AL28" s="22">
        <f t="shared" si="4"/>
        <v>0</v>
      </c>
      <c r="AM28" s="22">
        <f t="shared" si="5"/>
        <v>819.06</v>
      </c>
      <c r="AN28" s="22"/>
    </row>
    <row r="29" spans="1:42" ht="56.25" customHeight="1" x14ac:dyDescent="0.4">
      <c r="A29" s="34" t="s">
        <v>39</v>
      </c>
      <c r="B29" s="10"/>
      <c r="C29" s="19"/>
      <c r="D29" s="20"/>
      <c r="E29" s="21"/>
      <c r="F29" s="22"/>
      <c r="G29" s="24"/>
      <c r="H29" s="22"/>
      <c r="I29" s="22">
        <f>ROUND(F29/E1*E29,2)</f>
        <v>0</v>
      </c>
      <c r="J29" s="22">
        <f t="shared" si="38"/>
        <v>0</v>
      </c>
      <c r="K29" s="22"/>
      <c r="L29" s="22"/>
      <c r="M29" s="22"/>
      <c r="N29" s="22"/>
      <c r="O29" s="22"/>
      <c r="P29" s="22">
        <f t="shared" si="40"/>
        <v>0</v>
      </c>
      <c r="Q29" s="22"/>
      <c r="R29" s="23"/>
      <c r="S29" s="22"/>
      <c r="T29" s="23"/>
      <c r="U29" s="22"/>
      <c r="V29" s="22"/>
      <c r="W29" s="22"/>
      <c r="X29" s="22"/>
      <c r="Y29" s="22">
        <f t="shared" si="6"/>
        <v>0</v>
      </c>
      <c r="Z29" s="22"/>
      <c r="AA29" s="22">
        <f t="shared" si="0"/>
        <v>0</v>
      </c>
      <c r="AB29" s="22">
        <f t="shared" si="7"/>
        <v>0</v>
      </c>
      <c r="AC29" s="22">
        <f t="shared" si="8"/>
        <v>0</v>
      </c>
      <c r="AD29" s="22"/>
      <c r="AE29" s="22">
        <f>ROUND(SUM(AA29:AD29),2)</f>
        <v>0</v>
      </c>
      <c r="AF29" s="22">
        <f t="shared" si="37"/>
        <v>0</v>
      </c>
      <c r="AG29" s="22">
        <f t="shared" si="39"/>
        <v>0</v>
      </c>
      <c r="AH29" s="22"/>
      <c r="AI29" s="22"/>
      <c r="AJ29" s="22">
        <f t="shared" si="9"/>
        <v>0</v>
      </c>
      <c r="AK29" s="22">
        <f t="shared" si="3"/>
        <v>0</v>
      </c>
      <c r="AL29" s="22">
        <f t="shared" si="4"/>
        <v>0</v>
      </c>
      <c r="AM29" s="22"/>
      <c r="AN29" s="22">
        <f>ROUND(IF(Y29&lt;3723,3723*0.0841,Y29*0.0841),2)</f>
        <v>313.10000000000002</v>
      </c>
    </row>
    <row r="30" spans="1:42" ht="56.25" customHeight="1" x14ac:dyDescent="0.4">
      <c r="A30" s="34" t="s">
        <v>39</v>
      </c>
      <c r="B30" s="10"/>
      <c r="C30" s="19"/>
      <c r="D30" s="20"/>
      <c r="E30" s="21"/>
      <c r="F30" s="22"/>
      <c r="G30" s="24"/>
      <c r="H30" s="22"/>
      <c r="I30" s="22">
        <f>ROUND(F30/E1*E30,2)</f>
        <v>0</v>
      </c>
      <c r="J30" s="22">
        <f t="shared" si="38"/>
        <v>0</v>
      </c>
      <c r="K30" s="22"/>
      <c r="L30" s="22"/>
      <c r="M30" s="22"/>
      <c r="N30" s="22"/>
      <c r="O30" s="22"/>
      <c r="P30" s="22">
        <f t="shared" si="40"/>
        <v>0</v>
      </c>
      <c r="Q30" s="22"/>
      <c r="R30" s="23"/>
      <c r="S30" s="22"/>
      <c r="T30" s="23"/>
      <c r="U30" s="22"/>
      <c r="V30" s="22"/>
      <c r="W30" s="22"/>
      <c r="X30" s="22"/>
      <c r="Y30" s="22">
        <f t="shared" si="6"/>
        <v>0</v>
      </c>
      <c r="Z30" s="22"/>
      <c r="AA30" s="22">
        <f t="shared" si="0"/>
        <v>0</v>
      </c>
      <c r="AB30" s="22">
        <f t="shared" si="7"/>
        <v>0</v>
      </c>
      <c r="AC30" s="22">
        <f>Y30*0.01</f>
        <v>0</v>
      </c>
      <c r="AD30" s="22"/>
      <c r="AE30" s="22">
        <f t="shared" si="41"/>
        <v>0</v>
      </c>
      <c r="AF30" s="22">
        <f t="shared" si="37"/>
        <v>0</v>
      </c>
      <c r="AG30" s="22">
        <f t="shared" si="39"/>
        <v>0</v>
      </c>
      <c r="AH30" s="22"/>
      <c r="AI30" s="22"/>
      <c r="AJ30" s="22">
        <f t="shared" si="9"/>
        <v>0</v>
      </c>
      <c r="AK30" s="22">
        <f t="shared" si="3"/>
        <v>0</v>
      </c>
      <c r="AL30" s="22">
        <f t="shared" si="4"/>
        <v>0</v>
      </c>
      <c r="AM30" s="22">
        <f>ROUND(IF(Y30&lt;3723,3723*0.22,Y30*0.22),2)</f>
        <v>819.06</v>
      </c>
      <c r="AN30" s="22"/>
    </row>
    <row r="31" spans="1:42" ht="53.25" customHeight="1" x14ac:dyDescent="0.4">
      <c r="A31" s="34"/>
      <c r="B31" s="10"/>
      <c r="C31" s="40"/>
      <c r="D31" s="20"/>
      <c r="E31" s="21"/>
      <c r="F31" s="22"/>
      <c r="G31" s="22"/>
      <c r="H31" s="22"/>
      <c r="I31" s="22">
        <f>ROUND(F31/E1*E31,2)</f>
        <v>0</v>
      </c>
      <c r="J31" s="22"/>
      <c r="K31" s="22"/>
      <c r="L31" s="22"/>
      <c r="M31" s="22"/>
      <c r="N31" s="22"/>
      <c r="O31" s="22"/>
      <c r="P31" s="22"/>
      <c r="Q31" s="22"/>
      <c r="R31" s="23"/>
      <c r="S31" s="22"/>
      <c r="T31" s="23"/>
      <c r="U31" s="22"/>
      <c r="V31" s="22"/>
      <c r="W31" s="22"/>
      <c r="X31" s="22"/>
      <c r="Y31" s="22">
        <f t="shared" si="6"/>
        <v>0</v>
      </c>
      <c r="Z31" s="22"/>
      <c r="AA31" s="22">
        <f t="shared" si="0"/>
        <v>0</v>
      </c>
      <c r="AB31" s="22">
        <f t="shared" si="7"/>
        <v>0</v>
      </c>
      <c r="AC31" s="22">
        <f t="shared" si="8"/>
        <v>0</v>
      </c>
      <c r="AD31" s="22"/>
      <c r="AE31" s="22">
        <f t="shared" si="41"/>
        <v>0</v>
      </c>
      <c r="AF31" s="22">
        <f t="shared" si="37"/>
        <v>0</v>
      </c>
      <c r="AG31" s="22">
        <f t="shared" si="39"/>
        <v>0</v>
      </c>
      <c r="AH31" s="22"/>
      <c r="AI31" s="22"/>
      <c r="AJ31" s="22">
        <f t="shared" si="9"/>
        <v>0</v>
      </c>
      <c r="AK31" s="22">
        <f t="shared" si="3"/>
        <v>0</v>
      </c>
      <c r="AL31" s="22">
        <f t="shared" si="4"/>
        <v>0</v>
      </c>
      <c r="AM31" s="22">
        <f>ROUND(IF(Y31&lt;3723,3723*0.22,Y31*0.22),2)</f>
        <v>819.06</v>
      </c>
      <c r="AN31" s="22"/>
    </row>
    <row r="32" spans="1:42" ht="27.75" x14ac:dyDescent="0.2">
      <c r="B32" s="13"/>
      <c r="C32" s="25" t="s">
        <v>27</v>
      </c>
      <c r="D32" s="26"/>
      <c r="E32" s="27" t="s">
        <v>34</v>
      </c>
      <c r="F32" s="28">
        <f t="shared" ref="F32:AN32" si="42">SUM(F8:F31)</f>
        <v>0</v>
      </c>
      <c r="G32" s="28">
        <f t="shared" si="42"/>
        <v>0</v>
      </c>
      <c r="H32" s="28">
        <f t="shared" si="42"/>
        <v>0</v>
      </c>
      <c r="I32" s="28">
        <f t="shared" si="42"/>
        <v>0</v>
      </c>
      <c r="J32" s="28">
        <f t="shared" si="42"/>
        <v>0</v>
      </c>
      <c r="K32" s="28">
        <f t="shared" si="42"/>
        <v>0</v>
      </c>
      <c r="L32" s="28">
        <f t="shared" si="42"/>
        <v>0</v>
      </c>
      <c r="M32" s="28">
        <f t="shared" si="42"/>
        <v>0</v>
      </c>
      <c r="N32" s="28">
        <f t="shared" si="42"/>
        <v>0</v>
      </c>
      <c r="O32" s="28">
        <f t="shared" si="42"/>
        <v>0</v>
      </c>
      <c r="P32" s="28">
        <f t="shared" si="42"/>
        <v>0</v>
      </c>
      <c r="Q32" s="28">
        <f t="shared" si="42"/>
        <v>0</v>
      </c>
      <c r="R32" s="28">
        <f t="shared" si="42"/>
        <v>0</v>
      </c>
      <c r="S32" s="28">
        <f t="shared" si="42"/>
        <v>0</v>
      </c>
      <c r="T32" s="28">
        <f>SUM(T8:T31)</f>
        <v>0</v>
      </c>
      <c r="U32" s="28">
        <f t="shared" si="42"/>
        <v>0</v>
      </c>
      <c r="V32" s="28">
        <f t="shared" si="42"/>
        <v>0</v>
      </c>
      <c r="W32" s="28">
        <f t="shared" si="42"/>
        <v>0</v>
      </c>
      <c r="X32" s="28">
        <f t="shared" si="42"/>
        <v>0</v>
      </c>
      <c r="Y32" s="28">
        <f t="shared" si="42"/>
        <v>0</v>
      </c>
      <c r="Z32" s="28">
        <f t="shared" si="42"/>
        <v>0</v>
      </c>
      <c r="AA32" s="28">
        <f t="shared" si="42"/>
        <v>0</v>
      </c>
      <c r="AB32" s="28">
        <f t="shared" si="42"/>
        <v>0</v>
      </c>
      <c r="AC32" s="28">
        <f t="shared" si="42"/>
        <v>0</v>
      </c>
      <c r="AD32" s="28">
        <f t="shared" si="42"/>
        <v>0</v>
      </c>
      <c r="AE32" s="28">
        <f t="shared" si="42"/>
        <v>0</v>
      </c>
      <c r="AF32" s="28">
        <f t="shared" si="42"/>
        <v>0</v>
      </c>
      <c r="AG32" s="28">
        <f t="shared" si="42"/>
        <v>0</v>
      </c>
      <c r="AH32" s="28">
        <f t="shared" si="42"/>
        <v>0</v>
      </c>
      <c r="AI32" s="28">
        <f t="shared" si="42"/>
        <v>0</v>
      </c>
      <c r="AJ32" s="28">
        <f t="shared" si="42"/>
        <v>0</v>
      </c>
      <c r="AK32" s="28">
        <f t="shared" si="42"/>
        <v>0</v>
      </c>
      <c r="AL32" s="28">
        <f t="shared" si="42"/>
        <v>0</v>
      </c>
      <c r="AM32" s="28">
        <f t="shared" si="42"/>
        <v>18838.379999999997</v>
      </c>
      <c r="AN32" s="28">
        <f t="shared" si="42"/>
        <v>313.10000000000002</v>
      </c>
    </row>
    <row r="33" spans="2:51" x14ac:dyDescent="0.2">
      <c r="B33" s="14"/>
      <c r="C33" s="15"/>
      <c r="D33" s="16"/>
      <c r="E33" s="16"/>
      <c r="F33" s="16">
        <v>218</v>
      </c>
      <c r="G33" s="16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6"/>
      <c r="V33" s="35"/>
      <c r="W33" s="36"/>
      <c r="X33" s="35"/>
      <c r="Y33" s="35"/>
      <c r="Z33" s="35"/>
      <c r="AA33" s="35"/>
      <c r="AB33" s="35"/>
      <c r="AC33" s="35"/>
      <c r="AD33" s="37"/>
      <c r="AE33" s="36"/>
      <c r="AF33" s="36"/>
      <c r="AG33" s="35"/>
      <c r="AH33" s="36"/>
      <c r="AI33" s="35"/>
      <c r="AJ33" s="37"/>
      <c r="AK33" s="35"/>
      <c r="AL33" s="35"/>
      <c r="AM33" s="38"/>
      <c r="AN33" s="38"/>
      <c r="AO33" s="32"/>
      <c r="AP33" s="17"/>
      <c r="AQ33" s="17"/>
      <c r="AR33" s="17"/>
      <c r="AS33" s="17"/>
      <c r="AT33" s="17"/>
      <c r="AU33" s="17"/>
      <c r="AV33" s="17"/>
      <c r="AW33" s="17"/>
      <c r="AX33" s="17"/>
      <c r="AY33" s="17"/>
    </row>
    <row r="34" spans="2:51" x14ac:dyDescent="0.2">
      <c r="B34" s="14"/>
      <c r="C34" s="15"/>
      <c r="D34" s="16"/>
      <c r="E34" s="16"/>
      <c r="F34" s="16"/>
      <c r="G34" s="16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6"/>
      <c r="V34" s="35"/>
      <c r="W34" s="36"/>
      <c r="X34" s="35"/>
      <c r="Y34" s="35"/>
      <c r="Z34" s="36"/>
      <c r="AA34" s="35"/>
      <c r="AB34" s="35"/>
      <c r="AC34" s="35"/>
      <c r="AD34" s="37"/>
      <c r="AE34" s="36"/>
      <c r="AF34" s="36"/>
      <c r="AG34" s="35"/>
      <c r="AH34" s="36"/>
      <c r="AI34" s="35"/>
      <c r="AJ34" s="37"/>
      <c r="AK34" s="35"/>
      <c r="AL34" s="35"/>
      <c r="AM34" s="36"/>
      <c r="AN34" s="36"/>
      <c r="AO34" s="33"/>
      <c r="AP34" s="17"/>
      <c r="AQ34" s="17"/>
      <c r="AR34" s="17"/>
      <c r="AS34" s="17"/>
      <c r="AT34" s="17"/>
      <c r="AU34" s="17"/>
      <c r="AV34" s="17"/>
      <c r="AW34" s="17"/>
      <c r="AX34" s="17"/>
      <c r="AY34" s="17"/>
    </row>
    <row r="35" spans="2:51" ht="18.75" customHeight="1" x14ac:dyDescent="0.2">
      <c r="B35" s="17"/>
      <c r="C35" s="63"/>
      <c r="D35" s="63"/>
      <c r="E35" s="63"/>
      <c r="F35" s="18"/>
      <c r="G35" s="18"/>
      <c r="H35" s="35"/>
      <c r="I35" s="36"/>
      <c r="J35" s="35"/>
      <c r="K35" s="35"/>
      <c r="L35" s="36"/>
      <c r="M35" s="36"/>
      <c r="N35" s="36"/>
      <c r="O35" s="35"/>
      <c r="P35" s="35"/>
      <c r="Q35" s="35"/>
      <c r="R35" s="35"/>
      <c r="S35" s="35"/>
      <c r="T35" s="35"/>
      <c r="U35" s="36"/>
      <c r="V35" s="35"/>
      <c r="W35" s="35"/>
      <c r="X35" s="35"/>
      <c r="Y35" s="36"/>
      <c r="Z35" s="36"/>
      <c r="AA35" s="36"/>
      <c r="AB35" s="36"/>
      <c r="AC35" s="35"/>
      <c r="AD35" s="35"/>
      <c r="AE35" s="36"/>
      <c r="AF35" s="36"/>
      <c r="AG35" s="35"/>
      <c r="AH35" s="35"/>
      <c r="AI35" s="36"/>
      <c r="AJ35" s="35"/>
      <c r="AK35" s="35"/>
      <c r="AL35" s="36"/>
      <c r="AM35" s="36"/>
      <c r="AN35" s="36"/>
      <c r="AO35" s="32"/>
      <c r="AP35" s="17"/>
      <c r="AQ35" s="17"/>
      <c r="AR35" s="17"/>
      <c r="AS35" s="17"/>
      <c r="AT35" s="17"/>
      <c r="AU35" s="17"/>
      <c r="AV35" s="17"/>
      <c r="AW35" s="17"/>
      <c r="AX35" s="17"/>
      <c r="AY35" s="17"/>
    </row>
    <row r="36" spans="2:51" ht="48.95" customHeight="1" x14ac:dyDescent="0.2">
      <c r="B36" s="17"/>
      <c r="C36" s="64"/>
      <c r="D36" s="64"/>
      <c r="E36" s="64"/>
      <c r="F36" s="64"/>
      <c r="G36" s="64"/>
      <c r="H36" s="35"/>
      <c r="I36" s="36"/>
      <c r="J36" s="35"/>
      <c r="K36" s="35"/>
      <c r="L36" s="36"/>
      <c r="M36" s="36"/>
      <c r="N36" s="36"/>
      <c r="O36" s="36"/>
      <c r="P36" s="35"/>
      <c r="Q36" s="35"/>
      <c r="R36" s="35"/>
      <c r="S36" s="35"/>
      <c r="T36" s="36"/>
      <c r="U36" s="36"/>
      <c r="V36" s="35"/>
      <c r="W36" s="35"/>
      <c r="X36" s="35"/>
      <c r="Y36" s="39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2"/>
      <c r="AP36" s="17"/>
      <c r="AQ36" s="17"/>
      <c r="AR36" s="17"/>
      <c r="AS36" s="17"/>
      <c r="AT36" s="17"/>
      <c r="AU36" s="17"/>
      <c r="AV36" s="17"/>
      <c r="AW36" s="17"/>
      <c r="AX36" s="17"/>
      <c r="AY36" s="17"/>
    </row>
    <row r="37" spans="2:51" ht="42.75" customHeight="1" x14ac:dyDescent="0.2">
      <c r="C37" s="62"/>
      <c r="D37" s="62"/>
      <c r="E37" s="62"/>
      <c r="F37" s="62"/>
      <c r="G37" s="62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6"/>
      <c r="Z37" s="35"/>
      <c r="AA37" s="36"/>
      <c r="AB37" s="36"/>
      <c r="AC37" s="36"/>
      <c r="AD37" s="36"/>
      <c r="AE37" s="36"/>
      <c r="AF37" s="36"/>
      <c r="AG37" s="35"/>
      <c r="AH37" s="35"/>
      <c r="AI37" s="36"/>
      <c r="AJ37" s="35"/>
      <c r="AK37" s="35"/>
      <c r="AL37" s="36"/>
      <c r="AM37" s="36"/>
      <c r="AN37" s="36"/>
      <c r="AO37" s="32"/>
      <c r="AP37" s="17"/>
      <c r="AQ37" s="17"/>
      <c r="AR37" s="17"/>
      <c r="AS37" s="17"/>
      <c r="AT37" s="17"/>
      <c r="AU37" s="17"/>
      <c r="AV37" s="17"/>
      <c r="AW37" s="17"/>
      <c r="AX37" s="17"/>
      <c r="AY37" s="17"/>
    </row>
    <row r="38" spans="2:51" x14ac:dyDescent="0.2">
      <c r="H38" s="17"/>
      <c r="I38" s="17"/>
      <c r="J38" s="17"/>
      <c r="K38" s="17"/>
      <c r="L38" s="17"/>
      <c r="M38" s="17"/>
      <c r="N38" s="17"/>
      <c r="O38" s="17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41"/>
      <c r="AG38" s="31"/>
      <c r="AH38" s="31"/>
      <c r="AI38" s="31"/>
      <c r="AJ38" s="31"/>
      <c r="AK38" s="31"/>
      <c r="AL38" s="31"/>
      <c r="AM38" s="31"/>
      <c r="AN38" s="31"/>
      <c r="AO38" s="32"/>
      <c r="AP38" s="17"/>
      <c r="AQ38" s="17"/>
      <c r="AR38" s="17"/>
      <c r="AS38" s="17"/>
      <c r="AT38" s="17"/>
      <c r="AU38" s="17"/>
      <c r="AV38" s="17"/>
      <c r="AW38" s="17"/>
      <c r="AX38" s="17"/>
      <c r="AY38" s="17"/>
    </row>
    <row r="39" spans="2:51" x14ac:dyDescent="0.2">
      <c r="H39" s="17"/>
      <c r="I39" s="17"/>
      <c r="J39" s="17"/>
      <c r="K39" s="17"/>
      <c r="L39" s="17"/>
      <c r="M39" s="17"/>
      <c r="N39" s="17"/>
      <c r="O39" s="17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41"/>
      <c r="AA39" s="31"/>
      <c r="AB39" s="31"/>
      <c r="AC39" s="31"/>
      <c r="AD39" s="31"/>
      <c r="AE39" s="31"/>
      <c r="AF39" s="41"/>
      <c r="AG39" s="31"/>
      <c r="AH39" s="31"/>
      <c r="AI39" s="31"/>
      <c r="AJ39" s="31"/>
      <c r="AK39" s="31"/>
      <c r="AL39" s="31"/>
      <c r="AM39" s="31"/>
      <c r="AN39" s="31"/>
      <c r="AO39" s="32"/>
      <c r="AP39" s="17"/>
      <c r="AQ39" s="17"/>
      <c r="AR39" s="17"/>
      <c r="AS39" s="17"/>
      <c r="AT39" s="17"/>
      <c r="AU39" s="17"/>
      <c r="AV39" s="17"/>
      <c r="AW39" s="17"/>
      <c r="AX39" s="17"/>
      <c r="AY39" s="17"/>
    </row>
    <row r="40" spans="2:51" x14ac:dyDescent="0.2">
      <c r="H40" s="17"/>
      <c r="I40" s="17"/>
      <c r="J40" s="17"/>
      <c r="K40" s="17"/>
      <c r="L40" s="17"/>
      <c r="M40" s="17"/>
      <c r="N40" s="17"/>
      <c r="O40" s="17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41"/>
      <c r="AA40" s="31"/>
      <c r="AB40" s="31"/>
      <c r="AC40" s="31"/>
      <c r="AD40" s="31"/>
      <c r="AE40" s="31"/>
      <c r="AF40" s="41"/>
      <c r="AG40" s="41"/>
      <c r="AH40" s="41"/>
      <c r="AI40" s="31"/>
      <c r="AJ40" s="31"/>
      <c r="AK40" s="31"/>
      <c r="AL40" s="31"/>
      <c r="AM40" s="31"/>
      <c r="AN40" s="31"/>
      <c r="AO40" s="32"/>
      <c r="AP40" s="17"/>
      <c r="AQ40" s="17"/>
      <c r="AR40" s="17"/>
      <c r="AS40" s="17"/>
      <c r="AT40" s="17"/>
      <c r="AU40" s="17"/>
      <c r="AV40" s="17"/>
      <c r="AW40" s="17"/>
      <c r="AX40" s="17"/>
      <c r="AY40" s="17"/>
    </row>
    <row r="41" spans="2:51" x14ac:dyDescent="0.2">
      <c r="O41" s="17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41"/>
      <c r="AA41" s="31"/>
      <c r="AB41" s="31"/>
      <c r="AC41" s="31"/>
      <c r="AD41" s="31"/>
      <c r="AE41" s="31"/>
      <c r="AF41" s="41"/>
      <c r="AG41" s="31"/>
      <c r="AH41" s="31"/>
      <c r="AI41" s="31"/>
      <c r="AJ41" s="31"/>
      <c r="AK41" s="31"/>
      <c r="AL41" s="31"/>
      <c r="AM41" s="31"/>
      <c r="AN41" s="31"/>
      <c r="AO41" s="32"/>
      <c r="AP41" s="17"/>
      <c r="AQ41" s="17"/>
      <c r="AR41" s="17"/>
      <c r="AS41" s="17"/>
      <c r="AT41" s="17"/>
      <c r="AU41" s="17"/>
      <c r="AV41" s="17"/>
      <c r="AW41" s="17"/>
      <c r="AX41" s="17"/>
      <c r="AY41" s="17"/>
    </row>
    <row r="42" spans="2:51" x14ac:dyDescent="0.2"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</row>
    <row r="43" spans="2:51" x14ac:dyDescent="0.2"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42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</row>
    <row r="44" spans="2:51" x14ac:dyDescent="0.2"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</row>
    <row r="45" spans="2:51" x14ac:dyDescent="0.2"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</row>
    <row r="46" spans="2:51" x14ac:dyDescent="0.2"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</row>
    <row r="47" spans="2:51" x14ac:dyDescent="0.2"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</row>
    <row r="48" spans="2:51" x14ac:dyDescent="0.2"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</row>
    <row r="49" spans="15:40" x14ac:dyDescent="0.2"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</row>
  </sheetData>
  <mergeCells count="48">
    <mergeCell ref="M5:M7"/>
    <mergeCell ref="B4:B7"/>
    <mergeCell ref="C4:C7"/>
    <mergeCell ref="D4:D7"/>
    <mergeCell ref="F4:F7"/>
    <mergeCell ref="C37:G37"/>
    <mergeCell ref="C35:E35"/>
    <mergeCell ref="C36:G36"/>
    <mergeCell ref="G4:H6"/>
    <mergeCell ref="E4:E7"/>
    <mergeCell ref="AM4:AN4"/>
    <mergeCell ref="I5:I7"/>
    <mergeCell ref="J5:J7"/>
    <mergeCell ref="K5:K7"/>
    <mergeCell ref="O5:O7"/>
    <mergeCell ref="V5:V7"/>
    <mergeCell ref="N5:N7"/>
    <mergeCell ref="AF4:AG6"/>
    <mergeCell ref="AH4:AI6"/>
    <mergeCell ref="I4:Y4"/>
    <mergeCell ref="Z4:AE4"/>
    <mergeCell ref="P5:P7"/>
    <mergeCell ref="Q5:Q7"/>
    <mergeCell ref="L5:L7"/>
    <mergeCell ref="Y5:Y7"/>
    <mergeCell ref="AN5:AN7"/>
    <mergeCell ref="AB5:AB7"/>
    <mergeCell ref="AC5:AC7"/>
    <mergeCell ref="AD5:AD7"/>
    <mergeCell ref="R5:U5"/>
    <mergeCell ref="W5:W7"/>
    <mergeCell ref="X5:X7"/>
    <mergeCell ref="AM5:AM7"/>
    <mergeCell ref="AJ4:AK6"/>
    <mergeCell ref="AL4:AL7"/>
    <mergeCell ref="F1:L3"/>
    <mergeCell ref="O1:Y1"/>
    <mergeCell ref="AB1:AK1"/>
    <mergeCell ref="O2:Y2"/>
    <mergeCell ref="AB2:AK2"/>
    <mergeCell ref="AF3:AG3"/>
    <mergeCell ref="Z1:Z3"/>
    <mergeCell ref="O3:Y3"/>
    <mergeCell ref="R6:S6"/>
    <mergeCell ref="T6:U6"/>
    <mergeCell ref="AE5:AE7"/>
    <mergeCell ref="Z5:Z7"/>
    <mergeCell ref="AA5:AA7"/>
  </mergeCells>
  <pageMargins left="0.905555555555556" right="0.196527777777778" top="0.196527777777778" bottom="0.196527777777778" header="0.51180555555555496" footer="0.51180555555555496"/>
  <pageSetup paperSize="9" scale="32" firstPageNumber="0" fitToWidth="0" orientation="portrait" horizontalDpi="300" verticalDpi="300" r:id="rId1"/>
  <colBreaks count="4" manualBreakCount="4">
    <brk id="14" max="36" man="1"/>
    <brk id="25" max="36" man="1"/>
    <brk id="94" max="1048575" man="1"/>
    <brk id="10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Лист1</vt:lpstr>
      <vt:lpstr>Лист1!_ФильтрБазыДанных</vt:lpstr>
      <vt:lpstr>Лист1!Print_Area_0</vt:lpstr>
      <vt:lpstr>Лист1!Print_Area_0_0</vt:lpstr>
      <vt:lpstr>Лист1!Print_Area_0_0_0</vt:lpstr>
      <vt:lpstr>Лист1!Print_Area_0_0_0_0</vt:lpstr>
      <vt:lpstr>Лист1!Print_Area_0_0_0_0_0</vt:lpstr>
      <vt:lpstr>Лист1!Print_Area_0_0_0_0_0_0</vt:lpstr>
      <vt:lpstr>Лист1!Print_Area_0_0_0_0_0_0_0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Бухгалтер</cp:lastModifiedBy>
  <cp:revision>52</cp:revision>
  <cp:lastPrinted>2019-02-11T12:10:05Z</cp:lastPrinted>
  <dcterms:created xsi:type="dcterms:W3CDTF">2017-02-01T09:29:00Z</dcterms:created>
  <dcterms:modified xsi:type="dcterms:W3CDTF">2019-03-05T15:03:58Z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1033-10.2.0.5820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