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67.xml"/>
  <Override ContentType="application/vnd.openxmlformats-officedocument.spreadsheetml.table+xml" PartName="/xl/tables/table4.xml"/>
  <Override ContentType="application/vnd.openxmlformats-officedocument.spreadsheetml.table+xml" PartName="/xl/tables/table32.xml"/>
  <Override ContentType="application/vnd.openxmlformats-officedocument.spreadsheetml.table+xml" PartName="/xl/tables/table59.xml"/>
  <Override ContentType="application/vnd.openxmlformats-officedocument.spreadsheetml.table+xml" PartName="/xl/tables/table91.xml"/>
  <Override ContentType="application/vnd.openxmlformats-officedocument.spreadsheetml.table+xml" PartName="/xl/tables/table24.xml"/>
  <Override ContentType="application/vnd.openxmlformats-officedocument.spreadsheetml.table+xml" PartName="/xl/tables/table50.xml"/>
  <Override ContentType="application/vnd.openxmlformats-officedocument.spreadsheetml.table+xml" PartName="/xl/tables/table93.xml"/>
  <Override ContentType="application/vnd.openxmlformats-officedocument.spreadsheetml.table+xml" PartName="/xl/tables/table49.xml"/>
  <Override ContentType="application/vnd.openxmlformats-officedocument.spreadsheetml.table+xml" PartName="/xl/tables/table57.xml"/>
  <Override ContentType="application/vnd.openxmlformats-officedocument.spreadsheetml.table+xml" PartName="/xl/tables/table100.xml"/>
  <Override ContentType="application/vnd.openxmlformats-officedocument.spreadsheetml.table+xml" PartName="/xl/tables/table83.xml"/>
  <Override ContentType="application/vnd.openxmlformats-officedocument.spreadsheetml.table+xml" PartName="/xl/tables/table40.xml"/>
  <Override ContentType="application/vnd.openxmlformats-officedocument.spreadsheetml.table+xml" PartName="/xl/tables/table14.xml"/>
  <Override ContentType="application/vnd.openxmlformats-officedocument.spreadsheetml.table+xml" PartName="/xl/tables/table75.xml"/>
  <Override ContentType="application/vnd.openxmlformats-officedocument.spreadsheetml.table+xml" PartName="/xl/tables/table109.xml"/>
  <Override ContentType="application/vnd.openxmlformats-officedocument.spreadsheetml.table+xml" PartName="/xl/tables/table18.xml"/>
  <Override ContentType="application/vnd.openxmlformats-officedocument.spreadsheetml.table+xml" PartName="/xl/tables/table81.xml"/>
  <Override ContentType="application/vnd.openxmlformats-officedocument.spreadsheetml.table+xml" PartName="/xl/tables/table115.xml"/>
  <Override ContentType="application/vnd.openxmlformats-officedocument.spreadsheetml.table+xml" PartName="/xl/tables/table102.xml"/>
  <Override ContentType="application/vnd.openxmlformats-officedocument.spreadsheetml.table+xml" PartName="/xl/tables/table22.xml"/>
  <Override ContentType="application/vnd.openxmlformats-officedocument.spreadsheetml.table+xml" PartName="/xl/tables/table95.xml"/>
  <Override ContentType="application/vnd.openxmlformats-officedocument.spreadsheetml.table+xml" PartName="/xl/tables/table52.xml"/>
  <Override ContentType="application/vnd.openxmlformats-officedocument.spreadsheetml.table+xml" PartName="/xl/tables/table6.xml"/>
  <Override ContentType="application/vnd.openxmlformats-officedocument.spreadsheetml.table+xml" PartName="/xl/tables/table65.xml"/>
  <Override ContentType="application/vnd.openxmlformats-officedocument.spreadsheetml.table+xml" PartName="/xl/tables/table20.xml"/>
  <Override ContentType="application/vnd.openxmlformats-officedocument.spreadsheetml.table+xml" PartName="/xl/tables/table47.xml"/>
  <Override ContentType="application/vnd.openxmlformats-officedocument.spreadsheetml.table+xml" PartName="/xl/tables/table34.xml"/>
  <Override ContentType="application/vnd.openxmlformats-officedocument.spreadsheetml.table+xml" PartName="/xl/tables/table16.xml"/>
  <Override ContentType="application/vnd.openxmlformats-officedocument.spreadsheetml.table+xml" PartName="/xl/tables/table77.xml"/>
  <Override ContentType="application/vnd.openxmlformats-officedocument.spreadsheetml.table+xml" PartName="/xl/tables/table104.xml"/>
  <Override ContentType="application/vnd.openxmlformats-officedocument.spreadsheetml.table+xml" PartName="/xl/tables/table29.xml"/>
  <Override ContentType="application/vnd.openxmlformats-officedocument.spreadsheetml.table+xml" PartName="/xl/tables/table112.xml"/>
  <Override ContentType="application/vnd.openxmlformats-officedocument.spreadsheetml.table+xml" PartName="/xl/tables/table70.xml"/>
  <Override ContentType="application/vnd.openxmlformats-officedocument.spreadsheetml.table+xml" PartName="/xl/tables/table46.xml"/>
  <Override ContentType="application/vnd.openxmlformats-officedocument.spreadsheetml.table+xml" PartName="/xl/tables/table89.xml"/>
  <Override ContentType="application/vnd.openxmlformats-officedocument.spreadsheetml.table+xml" PartName="/xl/tables/table63.xml"/>
  <Override ContentType="application/vnd.openxmlformats-officedocument.spreadsheetml.table+xml" PartName="/xl/tables/table79.xml"/>
  <Override ContentType="application/vnd.openxmlformats-officedocument.spreadsheetml.table+xml" PartName="/xl/tables/table80.xml"/>
  <Override ContentType="application/vnd.openxmlformats-officedocument.spreadsheetml.table+xml" PartName="/xl/tables/table36.xml"/>
  <Override ContentType="application/vnd.openxmlformats-officedocument.spreadsheetml.table+xml" PartName="/xl/tables/table61.xml"/>
  <Override ContentType="application/vnd.openxmlformats-officedocument.spreadsheetml.table+xml" PartName="/xl/tables/table87.xml"/>
  <Override ContentType="application/vnd.openxmlformats-officedocument.spreadsheetml.table+xml" PartName="/xl/tables/table96.xml"/>
  <Override ContentType="application/vnd.openxmlformats-officedocument.spreadsheetml.table+xml" PartName="/xl/tables/table19.xml"/>
  <Override ContentType="application/vnd.openxmlformats-officedocument.spreadsheetml.table+xml" PartName="/xl/tables/table44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53.xml"/>
  <Override ContentType="application/vnd.openxmlformats-officedocument.spreadsheetml.table+xml" PartName="/xl/tables/table9.xml"/>
  <Override ContentType="application/vnd.openxmlformats-officedocument.spreadsheetml.table+xml" PartName="/xl/tables/table2.xml"/>
  <Override ContentType="application/vnd.openxmlformats-officedocument.spreadsheetml.table+xml" PartName="/xl/tables/table106.xml"/>
  <Override ContentType="application/vnd.openxmlformats-officedocument.spreadsheetml.table+xml" PartName="/xl/tables/table110.xml"/>
  <Override ContentType="application/vnd.openxmlformats-officedocument.spreadsheetml.table+xml" PartName="/xl/tables/table55.xml"/>
  <Override ContentType="application/vnd.openxmlformats-officedocument.spreadsheetml.table+xml" PartName="/xl/tables/table68.xml"/>
  <Override ContentType="application/vnd.openxmlformats-officedocument.spreadsheetml.table+xml" PartName="/xl/tables/table42.xml"/>
  <Override ContentType="application/vnd.openxmlformats-officedocument.spreadsheetml.table+xml" PartName="/xl/tables/table72.xml"/>
  <Override ContentType="application/vnd.openxmlformats-officedocument.spreadsheetml.table+xml" PartName="/xl/tables/table85.xml"/>
  <Override ContentType="application/vnd.openxmlformats-officedocument.spreadsheetml.table+xml" PartName="/xl/tables/table98.xml"/>
  <Override ContentType="application/vnd.openxmlformats-officedocument.spreadsheetml.table+xml" PartName="/xl/tables/table38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table+xml" PartName="/xl/tables/table92.xml"/>
  <Override ContentType="application/vnd.openxmlformats-officedocument.spreadsheetml.table+xml" PartName="/xl/tables/table84.xml"/>
  <Override ContentType="application/vnd.openxmlformats-officedocument.spreadsheetml.table+xml" PartName="/xl/tables/table58.xml"/>
  <Override ContentType="application/vnd.openxmlformats-officedocument.spreadsheetml.table+xml" PartName="/xl/tables/table76.xml"/>
  <Override ContentType="application/vnd.openxmlformats-officedocument.spreadsheetml.table+xml" PartName="/xl/tables/table41.xml"/>
  <Override ContentType="application/vnd.openxmlformats-officedocument.spreadsheetml.table+xml" PartName="/xl/tables/table108.xml"/>
  <Override ContentType="application/vnd.openxmlformats-officedocument.spreadsheetml.table+xml" PartName="/xl/tables/table15.xml"/>
  <Override ContentType="application/vnd.openxmlformats-officedocument.spreadsheetml.table+xml" PartName="/xl/tables/table31.xml"/>
  <Override ContentType="application/vnd.openxmlformats-officedocument.spreadsheetml.table+xml" PartName="/xl/tables/table5.xml"/>
  <Override ContentType="application/vnd.openxmlformats-officedocument.spreadsheetml.table+xml" PartName="/xl/tables/table74.xml"/>
  <Override ContentType="application/vnd.openxmlformats-officedocument.spreadsheetml.table+xml" PartName="/xl/tables/table23.xml"/>
  <Override ContentType="application/vnd.openxmlformats-officedocument.spreadsheetml.table+xml" PartName="/xl/tables/table66.xml"/>
  <Override ContentType="application/vnd.openxmlformats-officedocument.spreadsheetml.table+xml" PartName="/xl/tables/table48.xml"/>
  <Override ContentType="application/vnd.openxmlformats-officedocument.spreadsheetml.table+xml" PartName="/xl/tables/table101.xml"/>
  <Override ContentType="application/vnd.openxmlformats-officedocument.spreadsheetml.table+xml" PartName="/xl/tables/table114.xml"/>
  <Override ContentType="application/vnd.openxmlformats-officedocument.spreadsheetml.table+xml" PartName="/xl/tables/table35.xml"/>
  <Override ContentType="application/vnd.openxmlformats-officedocument.spreadsheetml.table+xml" PartName="/xl/tables/table78.xml"/>
  <Override ContentType="application/vnd.openxmlformats-officedocument.spreadsheetml.table+xml" PartName="/xl/tables/table103.xml"/>
  <Override ContentType="application/vnd.openxmlformats-officedocument.spreadsheetml.table+xml" PartName="/xl/tables/table17.xml"/>
  <Override ContentType="application/vnd.openxmlformats-officedocument.spreadsheetml.table+xml" PartName="/xl/tables/table33.xml"/>
  <Override ContentType="application/vnd.openxmlformats-officedocument.spreadsheetml.table+xml" PartName="/xl/tables/table82.xml"/>
  <Override ContentType="application/vnd.openxmlformats-officedocument.spreadsheetml.table+xml" PartName="/xl/tables/table116.xml"/>
  <Override ContentType="application/vnd.openxmlformats-officedocument.spreadsheetml.table+xml" PartName="/xl/tables/table7.xml"/>
  <Override ContentType="application/vnd.openxmlformats-officedocument.spreadsheetml.table+xml" PartName="/xl/tables/table21.xml"/>
  <Override ContentType="application/vnd.openxmlformats-officedocument.spreadsheetml.table+xml" PartName="/xl/tables/table94.xml"/>
  <Override ContentType="application/vnd.openxmlformats-officedocument.spreadsheetml.table+xml" PartName="/xl/tables/table51.xml"/>
  <Override ContentType="application/vnd.openxmlformats-officedocument.spreadsheetml.table+xml" PartName="/xl/tables/table64.xml"/>
  <Override ContentType="application/vnd.openxmlformats-officedocument.spreadsheetml.table+xml" PartName="/xl/tables/table37.xml"/>
  <Override ContentType="application/vnd.openxmlformats-officedocument.spreadsheetml.table+xml" PartName="/xl/tables/table62.xml"/>
  <Override ContentType="application/vnd.openxmlformats-officedocument.spreadsheetml.table+xml" PartName="/xl/tables/table54.xml"/>
  <Override ContentType="application/vnd.openxmlformats-officedocument.spreadsheetml.table+xml" PartName="/xl/tables/table97.xml"/>
  <Override ContentType="application/vnd.openxmlformats-officedocument.spreadsheetml.table+xml" PartName="/xl/tables/table45.xml"/>
  <Override ContentType="application/vnd.openxmlformats-officedocument.spreadsheetml.table+xml" PartName="/xl/tables/table28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105.xml"/>
  <Override ContentType="application/vnd.openxmlformats-officedocument.spreadsheetml.table+xml" PartName="/xl/tables/table71.xml"/>
  <Override ContentType="application/vnd.openxmlformats-officedocument.spreadsheetml.table+xml" PartName="/xl/tables/table113.xml"/>
  <Override ContentType="application/vnd.openxmlformats-officedocument.spreadsheetml.table+xml" PartName="/xl/tables/table88.xml"/>
  <Override ContentType="application/vnd.openxmlformats-officedocument.spreadsheetml.table+xml" PartName="/xl/tables/table43.xml"/>
  <Override ContentType="application/vnd.openxmlformats-officedocument.spreadsheetml.table+xml" PartName="/xl/tables/table13.xml"/>
  <Override ContentType="application/vnd.openxmlformats-officedocument.spreadsheetml.table+xml" PartName="/xl/tables/table86.xml"/>
  <Override ContentType="application/vnd.openxmlformats-officedocument.spreadsheetml.table+xml" PartName="/xl/tables/table56.xml"/>
  <Override ContentType="application/vnd.openxmlformats-officedocument.spreadsheetml.table+xml" PartName="/xl/tables/table73.xml"/>
  <Override ContentType="application/vnd.openxmlformats-officedocument.spreadsheetml.table+xml" PartName="/xl/tables/table99.xml"/>
  <Override ContentType="application/vnd.openxmlformats-officedocument.spreadsheetml.table+xml" PartName="/xl/tables/table1.xml"/>
  <Override ContentType="application/vnd.openxmlformats-officedocument.spreadsheetml.table+xml" PartName="/xl/tables/table30.xml"/>
  <Override ContentType="application/vnd.openxmlformats-officedocument.spreadsheetml.table+xml" PartName="/xl/tables/table69.xml"/>
  <Override ContentType="application/vnd.openxmlformats-officedocument.spreadsheetml.table+xml" PartName="/xl/tables/table26.xml"/>
  <Override ContentType="application/vnd.openxmlformats-officedocument.spreadsheetml.table+xml" PartName="/xl/tables/table39.xml"/>
  <Override ContentType="application/vnd.openxmlformats-officedocument.spreadsheetml.table+xml" PartName="/xl/tables/table111.xml"/>
  <Override ContentType="application/vnd.openxmlformats-officedocument.spreadsheetml.table+xml" PartName="/xl/tables/table3.xml"/>
  <Override ContentType="application/vnd.openxmlformats-officedocument.spreadsheetml.table+xml" PartName="/xl/tables/table107.xml"/>
  <Override ContentType="application/vnd.openxmlformats-officedocument.spreadsheetml.table+xml" PartName="/xl/tables/table60.xml"/>
  <Override ContentType="application/vnd.openxmlformats-officedocument.spreadsheetml.table+xml" PartName="/xl/tables/table90.xml"/>
  <Override ContentType="application/vnd.openxmlformats-officedocument.spreadsheetml.worksheet+xml" PartName="/xl/worksheets/sheet115.xml"/>
  <Override ContentType="application/vnd.openxmlformats-officedocument.spreadsheetml.worksheet+xml" PartName="/xl/worksheets/sheet83.xml"/>
  <Override ContentType="application/vnd.openxmlformats-officedocument.spreadsheetml.worksheet+xml" PartName="/xl/worksheets/sheet91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75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59.xml"/>
  <Override ContentType="application/vnd.openxmlformats-officedocument.spreadsheetml.worksheet+xml" PartName="/xl/worksheets/sheet67.xml"/>
  <Override ContentType="application/vnd.openxmlformats-officedocument.spreadsheetml.worksheet+xml" PartName="/xl/worksheets/sheet81.xml"/>
  <Override ContentType="application/vnd.openxmlformats-officedocument.spreadsheetml.worksheet+xml" PartName="/xl/worksheets/sheet93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85.xml"/>
  <Override ContentType="application/vnd.openxmlformats-officedocument.spreadsheetml.worksheet+xml" PartName="/xl/worksheets/sheet105.xml"/>
  <Override ContentType="application/vnd.openxmlformats-officedocument.spreadsheetml.worksheet+xml" PartName="/xl/worksheets/sheet39.xml"/>
  <Override ContentType="application/vnd.openxmlformats-officedocument.spreadsheetml.worksheet+xml" PartName="/xl/worksheets/sheet10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69.xml"/>
  <Override ContentType="application/vnd.openxmlformats-officedocument.spreadsheetml.worksheet+xml" PartName="/xl/worksheets/sheet113.xml"/>
  <Override ContentType="application/vnd.openxmlformats-officedocument.spreadsheetml.worksheet+xml" PartName="/xl/worksheets/sheet100.xml"/>
  <Override ContentType="application/vnd.openxmlformats-officedocument.spreadsheetml.worksheet+xml" PartName="/xl/worksheets/sheet73.xml"/>
  <Override ContentType="application/vnd.openxmlformats-officedocument.spreadsheetml.worksheet+xml" PartName="/xl/worksheets/sheet8.xml"/>
  <Override ContentType="application/vnd.openxmlformats-officedocument.spreadsheetml.worksheet+xml" PartName="/xl/worksheets/sheet60.xml"/>
  <Override ContentType="application/vnd.openxmlformats-officedocument.spreadsheetml.worksheet+xml" PartName="/xl/worksheets/sheet30.xml"/>
  <Override ContentType="application/vnd.openxmlformats-officedocument.spreadsheetml.worksheet+xml" PartName="/xl/worksheets/sheet111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26.xml"/>
  <Override ContentType="application/vnd.openxmlformats-officedocument.spreadsheetml.worksheet+xml" PartName="/xl/worksheets/sheet107.xml"/>
  <Override ContentType="application/vnd.openxmlformats-officedocument.spreadsheetml.worksheet+xml" PartName="/xl/worksheets/sheet87.xml"/>
  <Override ContentType="application/vnd.openxmlformats-officedocument.spreadsheetml.worksheet+xml" PartName="/xl/worksheets/sheet110.xml"/>
  <Override ContentType="application/vnd.openxmlformats-officedocument.spreadsheetml.worksheet+xml" PartName="/xl/worksheets/sheet119.xml"/>
  <Override ContentType="application/vnd.openxmlformats-officedocument.spreadsheetml.worksheet+xml" PartName="/xl/worksheets/sheet102.xml"/>
  <Override ContentType="application/vnd.openxmlformats-officedocument.spreadsheetml.worksheet+xml" PartName="/xl/worksheets/sheet89.xml"/>
  <Override ContentType="application/vnd.openxmlformats-officedocument.spreadsheetml.worksheet+xml" PartName="/xl/worksheets/sheet46.xml"/>
  <Override ContentType="application/vnd.openxmlformats-officedocument.spreadsheetml.worksheet+xml" PartName="/xl/worksheets/sheet71.xml"/>
  <Override ContentType="application/vnd.openxmlformats-officedocument.spreadsheetml.worksheet+xml" PartName="/xl/worksheets/sheet11.xml"/>
  <Override ContentType="application/vnd.openxmlformats-officedocument.spreadsheetml.worksheet+xml" PartName="/xl/worksheets/sheet97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63.xml"/>
  <Override ContentType="application/vnd.openxmlformats-officedocument.spreadsheetml.worksheet+xml" PartName="/xl/worksheets/sheet117.xml"/>
  <Override ContentType="application/vnd.openxmlformats-officedocument.spreadsheetml.worksheet+xml" PartName="/xl/worksheets/sheet104.xml"/>
  <Override ContentType="application/vnd.openxmlformats-officedocument.spreadsheetml.worksheet+xml" PartName="/xl/worksheets/sheet65.xml"/>
  <Override ContentType="application/vnd.openxmlformats-officedocument.spreadsheetml.worksheet+xml" PartName="/xl/worksheets/sheet78.xml"/>
  <Override ContentType="application/vnd.openxmlformats-officedocument.spreadsheetml.worksheet+xml" PartName="/xl/worksheets/sheet52.xml"/>
  <Override ContentType="application/vnd.openxmlformats-officedocument.spreadsheetml.worksheet+xml" PartName="/xl/worksheets/sheet82.xml"/>
  <Override ContentType="application/vnd.openxmlformats-officedocument.spreadsheetml.worksheet+xml" PartName="/xl/worksheets/sheet95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66.xml"/>
  <Override ContentType="application/vnd.openxmlformats-officedocument.spreadsheetml.worksheet+xml" PartName="/xl/worksheets/sheet15.xml"/>
  <Override ContentType="application/vnd.openxmlformats-officedocument.spreadsheetml.worksheet+xml" PartName="/xl/worksheets/sheet106.xml"/>
  <Override ContentType="application/vnd.openxmlformats-officedocument.spreadsheetml.worksheet+xml" PartName="/xl/worksheets/sheet41.xml"/>
  <Override ContentType="application/vnd.openxmlformats-officedocument.spreadsheetml.worksheet+xml" PartName="/xl/worksheets/sheet90.xml"/>
  <Override ContentType="application/vnd.openxmlformats-officedocument.spreadsheetml.worksheet+xml" PartName="/xl/worksheets/sheet5.xml"/>
  <Override ContentType="application/vnd.openxmlformats-officedocument.spreadsheetml.worksheet+xml" PartName="/xl/worksheets/sheet84.xml"/>
  <Override ContentType="application/vnd.openxmlformats-officedocument.spreadsheetml.worksheet+xml" PartName="/xl/worksheets/sheet114.xml"/>
  <Override ContentType="application/vnd.openxmlformats-officedocument.spreadsheetml.worksheet+xml" PartName="/xl/worksheets/sheet33.xml"/>
  <Override ContentType="application/vnd.openxmlformats-officedocument.spreadsheetml.worksheet+xml" PartName="/xl/worksheets/sheet76.xml"/>
  <Override ContentType="application/vnd.openxmlformats-officedocument.spreadsheetml.worksheet+xml" PartName="/xl/worksheets/sheet72.xml"/>
  <Override ContentType="application/vnd.openxmlformats-officedocument.spreadsheetml.worksheet+xml" PartName="/xl/worksheets/sheet80.xml"/>
  <Override ContentType="application/vnd.openxmlformats-officedocument.spreadsheetml.worksheet+xml" PartName="/xl/worksheets/sheet56.xml"/>
  <Override ContentType="application/vnd.openxmlformats-officedocument.spreadsheetml.worksheet+xml" PartName="/xl/worksheets/sheet68.xml"/>
  <Override ContentType="application/vnd.openxmlformats-officedocument.spreadsheetml.worksheet+xml" PartName="/xl/worksheets/sheet86.xml"/>
  <Override ContentType="application/vnd.openxmlformats-officedocument.spreadsheetml.worksheet+xml" PartName="/xl/worksheets/sheet38.xml"/>
  <Override ContentType="application/vnd.openxmlformats-officedocument.spreadsheetml.worksheet+xml" PartName="/xl/worksheets/sheet99.xml"/>
  <Override ContentType="application/vnd.openxmlformats-officedocument.spreadsheetml.worksheet+xml" PartName="/xl/worksheets/sheet25.xml"/>
  <Override ContentType="application/vnd.openxmlformats-officedocument.spreadsheetml.worksheet+xml" PartName="/xl/worksheets/sheet108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9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12.xml"/>
  <Override ContentType="application/vnd.openxmlformats-officedocument.spreadsheetml.worksheet+xml" PartName="/xl/worksheets/sheet31.xml"/>
  <Override ContentType="application/vnd.openxmlformats-officedocument.spreadsheetml.worksheet+xml" PartName="/xl/worksheets/sheet61.xml"/>
  <Override ContentType="application/vnd.openxmlformats-officedocument.spreadsheetml.worksheet+xml" PartName="/xl/worksheets/sheet7.xml"/>
  <Override ContentType="application/vnd.openxmlformats-officedocument.spreadsheetml.worksheet+xml" PartName="/xl/worksheets/sheet74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96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6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79.xml"/>
  <Override ContentType="application/vnd.openxmlformats-officedocument.spreadsheetml.worksheet+xml" PartName="/xl/worksheets/sheet36.xml"/>
  <Override ContentType="application/vnd.openxmlformats-officedocument.spreadsheetml.worksheet+xml" PartName="/xl/worksheets/sheet88.xml"/>
  <Override ContentType="application/vnd.openxmlformats-officedocument.spreadsheetml.worksheet+xml" PartName="/xl/worksheets/sheet101.xml"/>
  <Override ContentType="application/vnd.openxmlformats-officedocument.spreadsheetml.worksheet+xml" PartName="/xl/worksheets/sheet98.xml"/>
  <Override ContentType="application/vnd.openxmlformats-officedocument.spreadsheetml.worksheet+xml" PartName="/xl/worksheets/sheet9.xml"/>
  <Override ContentType="application/vnd.openxmlformats-officedocument.spreadsheetml.worksheet+xml" PartName="/xl/worksheets/sheet118.xml"/>
  <Override ContentType="application/vnd.openxmlformats-officedocument.spreadsheetml.worksheet+xml" PartName="/xl/worksheets/sheet77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64.xml"/>
  <Override ContentType="application/vnd.openxmlformats-officedocument.spreadsheetml.worksheet+xml" PartName="/xl/worksheets/sheet17.xml"/>
  <Override ContentType="application/vnd.openxmlformats-officedocument.spreadsheetml.worksheet+xml" PartName="/xl/worksheets/sheet94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103.xml"/>
  <Override ContentType="application/vnd.openxmlformats-officedocument.spreadsheetml.worksheet+xml" PartName="/xl/worksheets/sheet70.xml"/>
  <Override ContentType="application/vnd.openxmlformats-officedocument.spreadsheetml.worksheet+xml" PartName="/xl/worksheets/sheet116.xml"/>
  <Override ContentType="application/binary" PartName="/xl/commentsmeta33"/>
  <Override ContentType="application/binary" PartName="/xl/commentsmeta34"/>
  <Override ContentType="application/binary" PartName="/xl/commentsmeta35"/>
  <Override ContentType="application/binary" PartName="/xl/commentsmeta36"/>
  <Override ContentType="application/binary" PartName="/xl/commentsmeta30"/>
  <Override ContentType="application/binary" PartName="/xl/commentsmeta31"/>
  <Override ContentType="application/binary" PartName="/xl/commentsmeta32"/>
  <Override ContentType="application/binary" PartName="/xl/commentsmeta37"/>
  <Override ContentType="application/binary" PartName="/xl/commentsmeta38"/>
  <Override ContentType="application/binary" PartName="/xl/commentsmeta39"/>
  <Override ContentType="application/binary" PartName="/xl/commentsmeta44"/>
  <Override ContentType="application/binary" PartName="/xl/commentsmeta45"/>
  <Override ContentType="application/binary" PartName="/xl/commentsmeta46"/>
  <Override ContentType="application/binary" PartName="/xl/commentsmeta47"/>
  <Override ContentType="application/binary" PartName="/xl/commentsmeta40"/>
  <Override ContentType="application/binary" PartName="/xl/commentsmeta41"/>
  <Override ContentType="application/binary" PartName="/xl/commentsmeta42"/>
  <Override ContentType="application/binary" PartName="/xl/commentsmeta43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commentsmeta3"/>
  <Override ContentType="application/binary" PartName="/xl/commentsmeta0"/>
  <Override ContentType="application/binary" PartName="/xl/commentsmeta48"/>
  <Override ContentType="application/binary" PartName="/xl/commentsmeta1"/>
  <Override ContentType="application/binary" PartName="/xl/commentsmeta49"/>
  <Override ContentType="application/binary" PartName="/xl/commentsmeta8"/>
  <Override ContentType="application/binary" PartName="/xl/commentsmeta9"/>
  <Override ContentType="application/binary" PartName="/xl/commentsmeta6"/>
  <Override ContentType="application/binary" PartName="/xl/commentsmeta7"/>
  <Override ContentType="application/binary" PartName="/xl/metadata"/>
  <Override ContentType="application/binary" PartName="/xl/commentsmeta50"/>
  <Override ContentType="application/binary" PartName="/xl/commentsmeta55"/>
  <Override ContentType="application/binary" PartName="/xl/commentsmeta56"/>
  <Override ContentType="application/binary" PartName="/xl/commentsmeta57"/>
  <Override ContentType="application/binary" PartName="/xl/commentsmeta58"/>
  <Override ContentType="application/binary" PartName="/xl/commentsmeta51"/>
  <Override ContentType="application/binary" PartName="/xl/commentsmeta52"/>
  <Override ContentType="application/binary" PartName="/xl/commentsmeta53"/>
  <Override ContentType="application/binary" PartName="/xl/commentsmeta54"/>
  <Override ContentType="application/binary" PartName="/xl/commentsmeta59"/>
  <Override ContentType="application/binary" PartName="/xl/commentsmeta60"/>
  <Override ContentType="application/binary" PartName="/xl/commentsmeta61"/>
  <Override ContentType="application/binary" PartName="/xl/commentsmeta66"/>
  <Override ContentType="application/binary" PartName="/xl/commentsmeta67"/>
  <Override ContentType="application/binary" PartName="/xl/commentsmeta68"/>
  <Override ContentType="application/binary" PartName="/xl/commentsmeta69"/>
  <Override ContentType="application/binary" PartName="/xl/commentsmeta62"/>
  <Override ContentType="application/binary" PartName="/xl/commentsmeta63"/>
  <Override ContentType="application/binary" PartName="/xl/commentsmeta64"/>
  <Override ContentType="application/binary" PartName="/xl/commentsmeta65"/>
  <Override ContentType="application/binary" PartName="/xl/commentsmeta102"/>
  <Override ContentType="application/binary" PartName="/xl/commentsmeta101"/>
  <Override ContentType="application/binary" PartName="/xl/commentsmeta104"/>
  <Override ContentType="application/binary" PartName="/xl/commentsmeta103"/>
  <Override ContentType="application/binary" PartName="/xl/commentsmeta100"/>
  <Override ContentType="application/binary" PartName="/xl/commentsmeta109"/>
  <Override ContentType="application/binary" PartName="/xl/commentsmeta106"/>
  <Override ContentType="application/binary" PartName="/xl/commentsmeta105"/>
  <Override ContentType="application/binary" PartName="/xl/commentsmeta108"/>
  <Override ContentType="application/binary" PartName="/xl/commentsmeta107"/>
  <Override ContentType="application/binary" PartName="/xl/commentsmeta70"/>
  <Override ContentType="application/binary" PartName="/xl/commentsmeta71"/>
  <Override ContentType="application/binary" PartName="/xl/commentsmeta72"/>
  <Override ContentType="application/binary" PartName="/xl/commentsmeta77"/>
  <Override ContentType="application/binary" PartName="/xl/commentsmeta78"/>
  <Override ContentType="application/binary" PartName="/xl/commentsmeta79"/>
  <Override ContentType="application/binary" PartName="/xl/commentsmeta73"/>
  <Override ContentType="application/binary" PartName="/xl/commentsmeta74"/>
  <Override ContentType="application/binary" PartName="/xl/commentsmeta75"/>
  <Override ContentType="application/binary" PartName="/xl/commentsmeta76"/>
  <Override ContentType="application/binary" PartName="/xl/commentsmeta113"/>
  <Override ContentType="application/binary" PartName="/xl/commentsmeta112"/>
  <Override ContentType="application/binary" PartName="/xl/commentsmeta115"/>
  <Override ContentType="application/binary" PartName="/xl/commentsmeta114"/>
  <Override ContentType="application/binary" PartName="/xl/commentsmeta111"/>
  <Override ContentType="application/binary" PartName="/xl/commentsmeta110"/>
  <Override ContentType="application/binary" PartName="/xl/commentsmeta117"/>
  <Override ContentType="application/binary" PartName="/xl/commentsmeta116"/>
  <Override ContentType="application/binary" PartName="/xl/commentsmeta80"/>
  <Override ContentType="application/binary" PartName="/xl/commentsmeta81"/>
  <Override ContentType="application/binary" PartName="/xl/commentsmeta82"/>
  <Override ContentType="application/binary" PartName="/xl/commentsmeta83"/>
  <Override ContentType="application/binary" PartName="/xl/commentsmeta88"/>
  <Override ContentType="application/binary" PartName="/xl/commentsmeta89"/>
  <Override ContentType="application/binary" PartName="/xl/commentsmeta84"/>
  <Override ContentType="application/binary" PartName="/xl/commentsmeta85"/>
  <Override ContentType="application/binary" PartName="/xl/commentsmeta86"/>
  <Override ContentType="application/binary" PartName="/xl/commentsmeta87"/>
  <Override ContentType="application/binary" PartName="/xl/commentsmeta91"/>
  <Override ContentType="application/binary" PartName="/xl/commentsmeta92"/>
  <Override ContentType="application/binary" PartName="/xl/commentsmeta93"/>
  <Override ContentType="application/binary" PartName="/xl/commentsmeta94"/>
  <Override ContentType="application/binary" PartName="/xl/commentsmeta90"/>
  <Override ContentType="application/binary" PartName="/xl/commentsmeta11"/>
  <Override ContentType="application/binary" PartName="/xl/commentsmeta99"/>
  <Override ContentType="application/binary" PartName="/xl/commentsmeta12"/>
  <Override ContentType="application/binary" PartName="/xl/commentsmeta13"/>
  <Override ContentType="application/binary" PartName="/xl/commentsmeta14"/>
  <Override ContentType="application/binary" PartName="/xl/commentsmeta95"/>
  <Override ContentType="application/binary" PartName="/xl/commentsmeta96"/>
  <Override ContentType="application/binary" PartName="/xl/commentsmeta97"/>
  <Override ContentType="application/binary" PartName="/xl/commentsmeta10"/>
  <Override ContentType="application/binary" PartName="/xl/commentsmeta98"/>
  <Override ContentType="application/binary" PartName="/xl/commentsmeta19"/>
  <Override ContentType="application/binary" PartName="/xl/commentsmeta15"/>
  <Override ContentType="application/binary" PartName="/xl/commentsmeta16"/>
  <Override ContentType="application/binary" PartName="/xl/commentsmeta17"/>
  <Override ContentType="application/binary" PartName="/xl/commentsmeta18"/>
  <Override ContentType="application/binary" PartName="/xl/commentsmeta22"/>
  <Override ContentType="application/binary" PartName="/xl/commentsmeta23"/>
  <Override ContentType="application/binary" PartName="/xl/commentsmeta24"/>
  <Override ContentType="application/binary" PartName="/xl/commentsmeta25"/>
  <Override ContentType="application/binary" PartName="/xl/commentsmeta20"/>
  <Override ContentType="application/binary" PartName="/xl/commentsmeta21"/>
  <Override ContentType="application/binary" PartName="/xl/commentsmeta26"/>
  <Override ContentType="application/binary" PartName="/xl/commentsmeta27"/>
  <Override ContentType="application/binary" PartName="/xl/commentsmeta28"/>
  <Override ContentType="application/binary" PartName="/xl/commentsmeta29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0.xml"/>
  <Override ContentType="application/vnd.openxmlformats-officedocument.drawing+xml" PartName="/xl/drawings/drawing99.xml"/>
  <Override ContentType="application/vnd.openxmlformats-officedocument.drawing+xml" PartName="/xl/drawings/drawing64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19.xml"/>
  <Override ContentType="application/vnd.openxmlformats-officedocument.drawing+xml" PartName="/xl/drawings/drawing21.xml"/>
  <Override ContentType="application/vnd.openxmlformats-officedocument.drawing+xml" PartName="/xl/drawings/drawing117.xml"/>
  <Override ContentType="application/vnd.openxmlformats-officedocument.drawing+xml" PartName="/xl/drawings/drawing82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74.xml"/>
  <Override ContentType="application/vnd.openxmlformats-officedocument.drawing+xml" PartName="/xl/drawings/drawing70.xml"/>
  <Override ContentType="application/vnd.openxmlformats-officedocument.drawing+xml" PartName="/xl/drawings/drawing6.xml"/>
  <Override ContentType="application/vnd.openxmlformats-officedocument.drawing+xml" PartName="/xl/drawings/drawing36.xml"/>
  <Override ContentType="application/vnd.openxmlformats-officedocument.drawing+xml" PartName="/xl/drawings/drawing97.xml"/>
  <Override ContentType="application/vnd.openxmlformats-officedocument.drawing+xml" PartName="/xl/drawings/drawing66.xml"/>
  <Override ContentType="application/vnd.openxmlformats-officedocument.drawing+xml" PartName="/xl/drawings/drawing79.xml"/>
  <Override ContentType="application/vnd.openxmlformats-officedocument.drawing+xml" PartName="/xl/drawings/drawing84.xml"/>
  <Override ContentType="application/vnd.openxmlformats-officedocument.drawing+xml" PartName="/xl/drawings/drawing23.xml"/>
  <Override ContentType="application/vnd.openxmlformats-officedocument.drawing+xml" PartName="/xl/drawings/drawing115.xml"/>
  <Override ContentType="application/vnd.openxmlformats-officedocument.drawing+xml" PartName="/xl/drawings/drawing102.xml"/>
  <Override ContentType="application/vnd.openxmlformats-officedocument.drawing+xml" PartName="/xl/drawings/drawing38.xml"/>
  <Override ContentType="application/vnd.openxmlformats-officedocument.drawing+xml" PartName="/xl/drawings/drawing41.xml"/>
  <Override ContentType="application/vnd.openxmlformats-officedocument.drawing+xml" PartName="/xl/drawings/drawing68.xml"/>
  <Override ContentType="application/vnd.openxmlformats-officedocument.drawing+xml" PartName="/xl/drawings/drawing90.xml"/>
  <Override ContentType="application/vnd.openxmlformats-officedocument.drawing+xml" PartName="/xl/drawings/drawing109.xml"/>
  <Override ContentType="application/vnd.openxmlformats-officedocument.drawing+xml" PartName="/xl/drawings/drawing54.xml"/>
  <Override ContentType="application/vnd.openxmlformats-officedocument.drawing+xml" PartName="/xl/drawings/drawing11.xml"/>
  <Override ContentType="application/vnd.openxmlformats-officedocument.drawing+xml" PartName="/xl/drawings/drawing72.xml"/>
  <Override ContentType="application/vnd.openxmlformats-officedocument.drawing+xml" PartName="/xl/drawings/drawing9.xml"/>
  <Override ContentType="application/vnd.openxmlformats-officedocument.drawing+xml" PartName="/xl/drawings/drawing25.xml"/>
  <Override ContentType="application/vnd.openxmlformats-officedocument.drawing+xml" PartName="/xl/drawings/drawing10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112.xml"/>
  <Override ContentType="application/vnd.openxmlformats-officedocument.drawing+xml" PartName="/xl/drawings/drawing44.xml"/>
  <Override ContentType="application/vnd.openxmlformats-officedocument.drawing+xml" PartName="/xl/drawings/drawing95.xml"/>
  <Override ContentType="application/vnd.openxmlformats-officedocument.drawing+xml" PartName="/xl/drawings/drawing61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78.xml"/>
  <Override ContentType="application/vnd.openxmlformats-officedocument.drawing+xml" PartName="/xl/drawings/drawing87.xml"/>
  <Override ContentType="application/vnd.openxmlformats-officedocument.drawing+xml" PartName="/xl/drawings/drawing35.xml"/>
  <Override ContentType="application/vnd.openxmlformats-officedocument.drawing+xml" PartName="/xl/drawings/drawing33.xml"/>
  <Override ContentType="application/vnd.openxmlformats-officedocument.drawing+xml" PartName="/xl/drawings/drawing76.xml"/>
  <Override ContentType="application/vnd.openxmlformats-officedocument.drawing+xml" PartName="/xl/drawings/drawing46.xml"/>
  <Override ContentType="application/vnd.openxmlformats-officedocument.drawing+xml" PartName="/xl/drawings/drawing63.xml"/>
  <Override ContentType="application/vnd.openxmlformats-officedocument.drawing+xml" PartName="/xl/drawings/drawing106.xml"/>
  <Override ContentType="application/vnd.openxmlformats-officedocument.drawing+xml" PartName="/xl/drawings/drawing16.xml"/>
  <Override ContentType="application/vnd.openxmlformats-officedocument.drawing+xml" PartName="/xl/drawings/drawing93.xml"/>
  <Override ContentType="application/vnd.openxmlformats-officedocument.drawing+xml" PartName="/xl/drawings/drawing110.xml"/>
  <Override ContentType="application/vnd.openxmlformats-officedocument.drawing+xml" PartName="/xl/drawings/drawing29.xml"/>
  <Override ContentType="application/vnd.openxmlformats-officedocument.drawing+xml" PartName="/xl/drawings/drawing80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officedocument.drawing+xml" PartName="/xl/drawings/drawing89.xml"/>
  <Override ContentType="application/vnd.openxmlformats-officedocument.drawing+xml" PartName="/xl/drawings/drawing39.xml"/>
  <Override ContentType="application/vnd.openxmlformats-officedocument.drawing+xml" PartName="/xl/drawings/drawing81.xml"/>
  <Override ContentType="application/vnd.openxmlformats-officedocument.drawing+xml" PartName="/xl/drawings/drawing12.xml"/>
  <Override ContentType="application/vnd.openxmlformats-officedocument.drawing+xml" PartName="/xl/drawings/drawing73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57.xml"/>
  <Override ContentType="application/vnd.openxmlformats-officedocument.drawing+xml" PartName="/xl/drawings/drawing65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91.xml"/>
  <Override ContentType="application/vnd.openxmlformats-officedocument.drawing+xml" PartName="/xl/drawings/drawing22.xml"/>
  <Override ContentType="application/vnd.openxmlformats-officedocument.drawing+xml" PartName="/xl/drawings/drawing116.xml"/>
  <Override ContentType="application/vnd.openxmlformats-officedocument.drawing+xml" PartName="/xl/drawings/drawing10.xml"/>
  <Override ContentType="application/vnd.openxmlformats-officedocument.drawing+xml" PartName="/xl/drawings/drawing83.xml"/>
  <Override ContentType="application/vnd.openxmlformats-officedocument.drawing+xml" PartName="/xl/drawings/drawing53.xml"/>
  <Override ContentType="application/vnd.openxmlformats-officedocument.drawing+xml" PartName="/xl/drawings/drawing96.xml"/>
  <Override ContentType="application/vnd.openxmlformats-officedocument.drawing+xml" PartName="/xl/drawings/drawing40.xml"/>
  <Override ContentType="application/vnd.openxmlformats-officedocument.drawing+xml" PartName="/xl/drawings/drawing108.xml"/>
  <Override ContentType="application/vnd.openxmlformats-officedocument.drawing+xml" PartName="/xl/drawings/drawing49.xml"/>
  <Override ContentType="application/vnd.openxmlformats-officedocument.drawing+xml" PartName="/xl/drawings/drawing71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85.xml"/>
  <Override ContentType="application/vnd.openxmlformats-officedocument.drawing+xml" PartName="/xl/drawings/drawing42.xml"/>
  <Override ContentType="application/vnd.openxmlformats-officedocument.drawing+xml" PartName="/xl/drawings/drawing67.xml"/>
  <Override ContentType="application/vnd.openxmlformats-officedocument.drawing+xml" PartName="/xl/drawings/drawing114.xml"/>
  <Override ContentType="application/vnd.openxmlformats-officedocument.drawing+xml" PartName="/xl/drawings/drawing98.xml"/>
  <Override ContentType="application/vnd.openxmlformats-officedocument.drawing+xml" PartName="/xl/drawings/drawing101.xml"/>
  <Override ContentType="application/vnd.openxmlformats-officedocument.drawing+xml" PartName="/xl/drawings/drawing37.xml"/>
  <Override ContentType="application/vnd.openxmlformats-officedocument.drawing+xml" PartName="/xl/drawings/drawing105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69.xml"/>
  <Override ContentType="application/vnd.openxmlformats-officedocument.drawing+xml" PartName="/xl/drawings/drawing94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77.xml"/>
  <Override ContentType="application/vnd.openxmlformats-officedocument.drawing+xml" PartName="/xl/drawings/drawing113.xml"/>
  <Override ContentType="application/vnd.openxmlformats-officedocument.drawing+xml" PartName="/xl/drawings/drawing86.xml"/>
  <Override ContentType="application/vnd.openxmlformats-officedocument.drawing+xml" PartName="/xl/drawings/drawing34.xml"/>
  <Override ContentType="application/vnd.openxmlformats-officedocument.drawing+xml" PartName="/xl/drawings/drawing60.xml"/>
  <Override ContentType="application/vnd.openxmlformats-officedocument.drawing+xml" PartName="/xl/drawings/drawing107.xml"/>
  <Override ContentType="application/vnd.openxmlformats-officedocument.drawing+xml" PartName="/xl/drawings/drawing103.xml"/>
  <Override ContentType="application/vnd.openxmlformats-officedocument.drawing+xml" PartName="/xl/drawings/drawing58.xml"/>
  <Override ContentType="application/vnd.openxmlformats-officedocument.drawing+xml" PartName="/xl/drawings/drawing111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92.xml"/>
  <Override ContentType="application/vnd.openxmlformats-officedocument.drawing+xml" PartName="/xl/drawings/drawing32.xml"/>
  <Override ContentType="application/vnd.openxmlformats-officedocument.drawing+xml" PartName="/xl/drawings/drawing62.xml"/>
  <Override ContentType="application/vnd.openxmlformats-officedocument.drawing+xml" PartName="/xl/drawings/drawing75.xml"/>
  <Override ContentType="application/vnd.openxmlformats-officedocument.drawing+xml" PartName="/xl/drawings/drawing88.xml"/>
  <Override ContentType="application/vnd.openxmlformats-officedocument.drawing+xml" PartName="/xl/drawings/drawing8.xml"/>
  <Override ContentType="application/vnd.openxmlformats-officedocument.drawing+xml" PartName="/xl/drawings/drawing118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94.xml"/>
  <Override ContentType="application/vnd.openxmlformats-officedocument.spreadsheetml.comments+xml" PartName="/xl/comments51.xml"/>
  <Override ContentType="application/vnd.openxmlformats-officedocument.spreadsheetml.comments+xml" PartName="/xl/comments9.xml"/>
  <Override ContentType="application/vnd.openxmlformats-officedocument.spreadsheetml.comments+xml" PartName="/xl/comments78.xml"/>
  <Override ContentType="application/vnd.openxmlformats-officedocument.spreadsheetml.comments+xml" PartName="/xl/comments86.xml"/>
  <Override ContentType="application/vnd.openxmlformats-officedocument.spreadsheetml.comments+xml" PartName="/xl/comments43.xml"/>
  <Override ContentType="application/vnd.openxmlformats-officedocument.spreadsheetml.comments+xml" PartName="/xl/comments17.xml"/>
  <Override ContentType="application/vnd.openxmlformats-officedocument.spreadsheetml.comments+xml" PartName="/xl/comments112.xml"/>
  <Override ContentType="application/vnd.openxmlformats-officedocument.spreadsheetml.comments+xml" PartName="/xl/comments27.xml"/>
  <Override ContentType="application/vnd.openxmlformats-officedocument.spreadsheetml.comments+xml" PartName="/xl/comments35.xml"/>
  <Override ContentType="application/vnd.openxmlformats-officedocument.spreadsheetml.comments+xml" PartName="/xl/comments104.xml"/>
  <Override ContentType="application/vnd.openxmlformats-officedocument.spreadsheetml.comments+xml" PartName="/xl/comments61.xml"/>
  <Override ContentType="application/vnd.openxmlformats-officedocument.spreadsheetml.comments+xml" PartName="/xl/comments92.xml"/>
  <Override ContentType="application/vnd.openxmlformats-officedocument.spreadsheetml.comments+xml" PartName="/xl/comments53.xml"/>
  <Override ContentType="application/vnd.openxmlformats-officedocument.spreadsheetml.comments+xml" PartName="/xl/comments96.xml"/>
  <Override ContentType="application/vnd.openxmlformats-officedocument.spreadsheetml.comments+xml" PartName="/xl/comments15.xml"/>
  <Override ContentType="application/vnd.openxmlformats-officedocument.spreadsheetml.comments+xml" PartName="/xl/comments45.xml"/>
  <Override ContentType="application/vnd.openxmlformats-officedocument.spreadsheetml.comments+xml" PartName="/xl/comments88.xml"/>
  <Override ContentType="application/vnd.openxmlformats-officedocument.spreadsheetml.comments+xml" PartName="/xl/comments7.xml"/>
  <Override ContentType="application/vnd.openxmlformats-officedocument.spreadsheetml.comments+xml" PartName="/xl/comments116.xml"/>
  <Override ContentType="application/vnd.openxmlformats-officedocument.spreadsheetml.comments+xml" PartName="/xl/comments102.xml"/>
  <Override ContentType="application/vnd.openxmlformats-officedocument.spreadsheetml.comments+xml" PartName="/xl/comments58.xml"/>
  <Override ContentType="application/vnd.openxmlformats-officedocument.spreadsheetml.comments+xml" PartName="/xl/comments82.xml"/>
  <Override ContentType="application/vnd.openxmlformats-officedocument.spreadsheetml.comments+xml" PartName="/xl/comments33.xml"/>
  <Override ContentType="application/vnd.openxmlformats-officedocument.spreadsheetml.comments+xml" PartName="/xl/comments20.xml"/>
  <Override ContentType="application/vnd.openxmlformats-officedocument.spreadsheetml.comments+xml" PartName="/xl/comments63.xml"/>
  <Override ContentType="application/vnd.openxmlformats-officedocument.spreadsheetml.comments+xml" PartName="/xl/comments76.xml"/>
  <Override ContentType="application/vnd.openxmlformats-officedocument.spreadsheetml.comments+xml" PartName="/xl/comments5.xml"/>
  <Override ContentType="application/vnd.openxmlformats-officedocument.spreadsheetml.comments+xml" PartName="/xl/comments29.xml"/>
  <Override ContentType="application/vnd.openxmlformats-officedocument.spreadsheetml.comments+xml" PartName="/xl/comments114.xml"/>
  <Override ContentType="application/vnd.openxmlformats-officedocument.spreadsheetml.comments+xml" PartName="/xl/comments39.xml"/>
  <Override ContentType="application/vnd.openxmlformats-officedocument.spreadsheetml.comments+xml" PartName="/xl/comments99.xml"/>
  <Override ContentType="application/vnd.openxmlformats-officedocument.spreadsheetml.comments+xml" PartName="/xl/comments100.xml"/>
  <Override ContentType="application/vnd.openxmlformats-officedocument.spreadsheetml.comments+xml" PartName="/xl/comments118.xml"/>
  <Override ContentType="application/vnd.openxmlformats-officedocument.spreadsheetml.comments+xml" PartName="/xl/comments73.xml"/>
  <Override ContentType="application/vnd.openxmlformats-officedocument.spreadsheetml.comments+xml" PartName="/xl/comments30.xml"/>
  <Override ContentType="application/vnd.openxmlformats-officedocument.spreadsheetml.comments+xml" PartName="/xl/comments13.xml"/>
  <Override ContentType="application/vnd.openxmlformats-officedocument.spreadsheetml.comments+xml" PartName="/xl/comments4.xml"/>
  <Override ContentType="application/vnd.openxmlformats-officedocument.spreadsheetml.comments+xml" PartName="/xl/comments56.xml"/>
  <Override ContentType="application/vnd.openxmlformats-officedocument.spreadsheetml.comments+xml" PartName="/xl/comments109.xml"/>
  <Override ContentType="application/vnd.openxmlformats-officedocument.spreadsheetml.comments+xml" PartName="/xl/comments71.xml"/>
  <Override ContentType="application/vnd.openxmlformats-officedocument.spreadsheetml.comments+xml" PartName="/xl/comments65.xml"/>
  <Override ContentType="application/vnd.openxmlformats-officedocument.spreadsheetml.comments+xml" PartName="/xl/comments22.xml"/>
  <Override ContentType="application/vnd.openxmlformats-officedocument.spreadsheetml.comments+xml" PartName="/xl/comments48.xml"/>
  <Override ContentType="application/vnd.openxmlformats-officedocument.spreadsheetml.comments+xml" PartName="/xl/comments111.xml"/>
  <Override ContentType="application/vnd.openxmlformats-officedocument.spreadsheetml.comments+xml" PartName="/xl/comments37.xml"/>
  <Override ContentType="application/vnd.openxmlformats-officedocument.spreadsheetml.comments+xml" PartName="/xl/comments24.xml"/>
  <Override ContentType="application/vnd.openxmlformats-officedocument.spreadsheetml.comments+xml" PartName="/xl/comments97.xml"/>
  <Override ContentType="application/vnd.openxmlformats-officedocument.spreadsheetml.comments+xml" PartName="/xl/comments54.xml"/>
  <Override ContentType="application/vnd.openxmlformats-officedocument.spreadsheetml.comments+xml" PartName="/xl/comments67.xml"/>
  <Override ContentType="application/vnd.openxmlformats-officedocument.spreadsheetml.comments+xml" PartName="/xl/comments107.xml"/>
  <Override ContentType="application/vnd.openxmlformats-officedocument.spreadsheetml.comments+xml" PartName="/xl/comments41.xml"/>
  <Override ContentType="application/vnd.openxmlformats-officedocument.spreadsheetml.comments+xml" PartName="/xl/comments84.xml"/>
  <Override ContentType="application/vnd.openxmlformats-officedocument.spreadsheetml.comments+xml" PartName="/xl/comments2.xml"/>
  <Override ContentType="application/vnd.openxmlformats-officedocument.spreadsheetml.comments+xml" PartName="/xl/comments90.xml"/>
  <Override ContentType="application/vnd.openxmlformats-officedocument.spreadsheetml.comments+xml" PartName="/xl/comments11.xml"/>
  <Override ContentType="application/vnd.openxmlformats-officedocument.spreadsheetml.comments+xml" PartName="/xl/comments60.xml"/>
  <Override ContentType="application/vnd.openxmlformats-officedocument.spreadsheetml.comments+xml" PartName="/xl/comments105.xml"/>
  <Override ContentType="application/vnd.openxmlformats-officedocument.spreadsheetml.comments+xml" PartName="/xl/comments69.xml"/>
  <Override ContentType="application/vnd.openxmlformats-officedocument.spreadsheetml.comments+xml" PartName="/xl/comments26.xml"/>
  <Override ContentType="application/vnd.openxmlformats-officedocument.spreadsheetml.comments+xml" PartName="/xl/comments34.xml"/>
  <Override ContentType="application/vnd.openxmlformats-officedocument.spreadsheetml.comments+xml" PartName="/xl/comments77.xml"/>
  <Override ContentType="application/vnd.openxmlformats-officedocument.spreadsheetml.comments+xml" PartName="/xl/comments93.xml"/>
  <Override ContentType="application/vnd.openxmlformats-officedocument.spreadsheetml.comments+xml" PartName="/xl/comments113.xml"/>
  <Override ContentType="application/vnd.openxmlformats-officedocument.spreadsheetml.comments+xml" PartName="/xl/comments95.xml"/>
  <Override ContentType="application/vnd.openxmlformats-officedocument.spreadsheetml.comments+xml" PartName="/xl/comments8.xml"/>
  <Override ContentType="application/vnd.openxmlformats-officedocument.spreadsheetml.comments+xml" PartName="/xl/comments87.xml"/>
  <Override ContentType="application/vnd.openxmlformats-officedocument.spreadsheetml.comments+xml" PartName="/xl/comments52.xml"/>
  <Override ContentType="application/vnd.openxmlformats-officedocument.spreadsheetml.comments+xml" PartName="/xl/comments79.xml"/>
  <Override ContentType="application/vnd.openxmlformats-officedocument.spreadsheetml.comments+xml" PartName="/xl/comments44.xml"/>
  <Override ContentType="application/vnd.openxmlformats-officedocument.spreadsheetml.comments+xml" PartName="/xl/comments18.xml"/>
  <Override ContentType="application/vnd.openxmlformats-officedocument.spreadsheetml.comments+xml" PartName="/xl/comments70.xml"/>
  <Override ContentType="application/vnd.openxmlformats-officedocument.spreadsheetml.comments+xml" PartName="/xl/comments32.xml"/>
  <Override ContentType="application/vnd.openxmlformats-officedocument.spreadsheetml.comments+xml" PartName="/xl/comments75.xml"/>
  <Override ContentType="application/vnd.openxmlformats-officedocument.spreadsheetml.comments+xml" PartName="/xl/comments103.xml"/>
  <Override ContentType="application/vnd.openxmlformats-officedocument.spreadsheetml.comments+xml" PartName="/xl/comments62.xml"/>
  <Override ContentType="application/vnd.openxmlformats-officedocument.spreadsheetml.comments+xml" PartName="/xl/comments6.xml"/>
  <Override ContentType="application/vnd.openxmlformats-officedocument.spreadsheetml.comments+xml" PartName="/xl/comments115.xml"/>
  <Override ContentType="application/vnd.openxmlformats-officedocument.spreadsheetml.comments+xml" PartName="/xl/comments28.xml"/>
  <Override ContentType="application/vnd.openxmlformats-officedocument.spreadsheetml.comments+xml" PartName="/xl/comments46.xml"/>
  <Override ContentType="application/vnd.openxmlformats-officedocument.spreadsheetml.comments+xml" PartName="/xl/comments89.xml"/>
  <Override ContentType="application/vnd.openxmlformats-officedocument.spreadsheetml.comments+xml" PartName="/xl/comments101.xml"/>
  <Override ContentType="application/vnd.openxmlformats-officedocument.spreadsheetml.comments+xml" PartName="/xl/comments50.xml"/>
  <Override ContentType="application/vnd.openxmlformats-officedocument.spreadsheetml.comments+xml" PartName="/xl/comments16.xml"/>
  <Override ContentType="application/vnd.openxmlformats-officedocument.spreadsheetml.comments+xml" PartName="/xl/comments81.xml"/>
  <Override ContentType="application/vnd.openxmlformats-officedocument.spreadsheetml.comments+xml" PartName="/xl/comments59.xml"/>
  <Override ContentType="application/vnd.openxmlformats-officedocument.spreadsheetml.comments+xml" PartName="/xl/comments21.xml"/>
  <Override ContentType="application/vnd.openxmlformats-officedocument.spreadsheetml.comments+xml" PartName="/xl/comments64.xml"/>
  <Override ContentType="application/vnd.openxmlformats-officedocument.spreadsheetml.comments+xml" PartName="/xl/comments80.xml"/>
  <Override ContentType="application/vnd.openxmlformats-officedocument.spreadsheetml.comments+xml" PartName="/xl/comments47.xml"/>
  <Override ContentType="application/vnd.openxmlformats-officedocument.spreadsheetml.comments+xml" PartName="/xl/comments117.xml"/>
  <Override ContentType="application/vnd.openxmlformats-officedocument.spreadsheetml.comments+xml" PartName="/xl/comments14.xml"/>
  <Override ContentType="application/vnd.openxmlformats-officedocument.spreadsheetml.comments+xml" PartName="/xl/comments49.xml"/>
  <Override ContentType="application/vnd.openxmlformats-officedocument.spreadsheetml.comments+xml" PartName="/xl/comments74.xml"/>
  <Override ContentType="application/vnd.openxmlformats-officedocument.spreadsheetml.comments+xml" PartName="/xl/comments31.xml"/>
  <Override ContentType="application/vnd.openxmlformats-officedocument.spreadsheetml.comments+xml" PartName="/xl/comments66.xml"/>
  <Override ContentType="application/vnd.openxmlformats-officedocument.spreadsheetml.comments+xml" PartName="/xl/comments108.xml"/>
  <Override ContentType="application/vnd.openxmlformats-officedocument.spreadsheetml.comments+xml" PartName="/xl/comments3.xml"/>
  <Override ContentType="application/vnd.openxmlformats-officedocument.spreadsheetml.comments+xml" PartName="/xl/comments83.xml"/>
  <Override ContentType="application/vnd.openxmlformats-officedocument.spreadsheetml.comments+xml" PartName="/xl/comments57.xml"/>
  <Override ContentType="application/vnd.openxmlformats-officedocument.spreadsheetml.comments+xml" PartName="/xl/comments40.xml"/>
  <Override ContentType="application/vnd.openxmlformats-officedocument.spreadsheetml.comments+xml" PartName="/xl/comments10.xml"/>
  <Override ContentType="application/vnd.openxmlformats-officedocument.spreadsheetml.comments+xml" PartName="/xl/comments23.xml"/>
  <Override ContentType="application/vnd.openxmlformats-officedocument.spreadsheetml.comments+xml" PartName="/xl/comments36.xml"/>
  <Override ContentType="application/vnd.openxmlformats-officedocument.spreadsheetml.comments+xml" PartName="/xl/comments91.xml"/>
  <Override ContentType="application/vnd.openxmlformats-officedocument.spreadsheetml.comments+xml" PartName="/xl/comments19.xml"/>
  <Override ContentType="application/vnd.openxmlformats-officedocument.spreadsheetml.comments+xml" PartName="/xl/comments25.xml"/>
  <Override ContentType="application/vnd.openxmlformats-officedocument.spreadsheetml.comments+xml" PartName="/xl/comments106.xml"/>
  <Override ContentType="application/vnd.openxmlformats-officedocument.spreadsheetml.comments+xml" PartName="/xl/comments38.xml"/>
  <Override ContentType="application/vnd.openxmlformats-officedocument.spreadsheetml.comments+xml" PartName="/xl/comments12.xml"/>
  <Override ContentType="application/vnd.openxmlformats-officedocument.spreadsheetml.comments+xml" PartName="/xl/comments85.xml"/>
  <Override ContentType="application/vnd.openxmlformats-officedocument.spreadsheetml.comments+xml" PartName="/xl/comments72.xml"/>
  <Override ContentType="application/vnd.openxmlformats-officedocument.spreadsheetml.comments+xml" PartName="/xl/comments1.xml"/>
  <Override ContentType="application/vnd.openxmlformats-officedocument.spreadsheetml.comments+xml" PartName="/xl/comments68.xml"/>
  <Override ContentType="application/vnd.openxmlformats-officedocument.spreadsheetml.comments+xml" PartName="/xl/comments110.xml"/>
  <Override ContentType="application/vnd.openxmlformats-officedocument.spreadsheetml.comments+xml" PartName="/xl/comments98.xml"/>
  <Override ContentType="application/vnd.openxmlformats-officedocument.spreadsheetml.comments+xml" PartName="/xl/comments55.xml"/>
  <Override ContentType="application/vnd.openxmlformats-officedocument.spreadsheetml.comments+xml" PartName="/xl/comments4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арта" sheetId="1" r:id="rId4"/>
    <sheet state="visible" name="Защитные стекла Xiaomi " sheetId="2" r:id="rId5"/>
    <sheet state="visible" name="Xiaomi Poco X3" sheetId="3" r:id="rId6"/>
    <sheet state="visible" name="Xiaomi Poco X3 Pro" sheetId="4" r:id="rId7"/>
    <sheet state="visible" name="Xiaomi Mi 10 Lite" sheetId="5" r:id="rId8"/>
    <sheet state="visible" name="Xiaomi Redmi Note 9" sheetId="6" r:id="rId9"/>
    <sheet state="visible" name="Xiaomi Redmi Note 9S" sheetId="7" r:id="rId10"/>
    <sheet state="visible" name="Xiaomi Redmi Note 9 Pro" sheetId="8" r:id="rId11"/>
    <sheet state="visible" name="Xiaomi Redmi 9" sheetId="9" r:id="rId12"/>
    <sheet state="visible" name="Xiaomi Redmi 9A" sheetId="10" r:id="rId13"/>
    <sheet state="visible" name="Xiaomi Redmi 7A" sheetId="11" r:id="rId14"/>
    <sheet state="visible" name="Xiaomi Redmi Go" sheetId="12" r:id="rId15"/>
    <sheet state="visible" name="Xiaomi Redmi Note 6 Pro" sheetId="13" r:id="rId16"/>
    <sheet state="visible" name="Xiaomi Redmi 6A" sheetId="14" r:id="rId17"/>
    <sheet state="visible" name="Xiaomi Redmi 6" sheetId="15" r:id="rId18"/>
    <sheet state="visible" name="Xiaomi Redmi Note 10  Note 10S" sheetId="16" r:id="rId19"/>
    <sheet state="visible" name="Xiaomi Redmi Note 10 Pro" sheetId="17" r:id="rId20"/>
    <sheet state="visible" name="Xiaomi Mi 11 Lite" sheetId="18" r:id="rId21"/>
    <sheet state="visible" name="Xiaomi Redmi Note 11  Note 11S" sheetId="19" r:id="rId22"/>
    <sheet state="visible" name="Xiaomi Redmi Note 11 Pro" sheetId="20" r:id="rId23"/>
    <sheet state="visible" name="Xiaomi Redmi 10C" sheetId="21" r:id="rId24"/>
    <sheet state="visible" name="Xiaomi Redmi A1" sheetId="22" r:id="rId25"/>
    <sheet state="visible" name="Xiaomi Redmi A2" sheetId="23" r:id="rId26"/>
    <sheet state="visible" name="Xiaomi Poco M5" sheetId="24" r:id="rId27"/>
    <sheet state="visible" name="Xiaomi Redmi Note 12 4G" sheetId="25" r:id="rId28"/>
    <sheet state="visible" name="Xiaomi Redmi Note 12 5G" sheetId="26" r:id="rId29"/>
    <sheet state="visible" name="Xiaomi Redmi Note 12S" sheetId="27" r:id="rId30"/>
    <sheet state="visible" name="Xiaomi Redmi Note 12 Pro 4G" sheetId="28" r:id="rId31"/>
    <sheet state="visible" name="Xiaomi Redmi Note 12 Pro 5G" sheetId="29" r:id="rId32"/>
    <sheet state="visible" name="Xiaomi Redmi Note 12 Pro+ 5G" sheetId="30" r:id="rId33"/>
    <sheet state="visible" name="Xiaomi 12 Lite" sheetId="31" r:id="rId34"/>
    <sheet state="visible" name="Xiaomi Poco M5S" sheetId="32" r:id="rId35"/>
    <sheet state="visible" name="Xiaomi Redmi 12C" sheetId="33" r:id="rId36"/>
    <sheet state="visible" name="Xiaomi Poco X5 5G" sheetId="34" r:id="rId37"/>
    <sheet state="visible" name="Xiaomi Poco X5 Pro 5G" sheetId="35" r:id="rId38"/>
    <sheet state="visible" name="Xiaomi Redmi 12" sheetId="36" r:id="rId39"/>
    <sheet state="visible" name="Xiaomi Redmi 13C  Poco C65" sheetId="37" r:id="rId40"/>
    <sheet state="visible" name="Xiaomi Redmi Note 13 Pro" sheetId="38" r:id="rId41"/>
    <sheet state="visible" name="Xiaomi Redmi Note 13 Pro 5G" sheetId="39" r:id="rId42"/>
    <sheet state="visible" name="Xiaomi Redmi Note 13" sheetId="40" r:id="rId43"/>
    <sheet state="visible" name="Xiaomi Redmi Note 13 5G" sheetId="41" r:id="rId44"/>
    <sheet state="visible" name="Xiaomi Poco X6 Pro 5G" sheetId="42" r:id="rId45"/>
    <sheet state="visible" name="Xiaomi Poco M6 Pro" sheetId="43" r:id="rId46"/>
    <sheet state="visible" name="Xiaomi 13 Lite" sheetId="44" r:id="rId47"/>
    <sheet state="visible" name="Xiaomi Redmi 13" sheetId="45" r:id="rId48"/>
    <sheet state="visible" name="Xiaomi Redmi A3" sheetId="46" r:id="rId49"/>
    <sheet state="visible" name="Xiaomi Redmi 14C" sheetId="47" r:id="rId50"/>
    <sheet state="visible" name="Xiaomi 14T  14T Pro" sheetId="48" r:id="rId51"/>
    <sheet state="visible" name="Xiaomi Redmi Note 14" sheetId="49" r:id="rId52"/>
    <sheet state="visible" name="Xiaomi Redmi Note 14 5G" sheetId="50" r:id="rId53"/>
    <sheet state="visible" name="Xiaomi Redmi Note 14 Pro" sheetId="51" r:id="rId54"/>
    <sheet state="visible" name="Xiaomi Redmi Note 14 Pro 5G" sheetId="52" r:id="rId55"/>
    <sheet state="visible" name="Xiaomi Poco X7" sheetId="53" r:id="rId56"/>
    <sheet state="visible" name="Xiaomi Poco X7 Pro" sheetId="54" r:id="rId57"/>
    <sheet state="visible" name="Чехлы Xiaomi " sheetId="55" r:id="rId58"/>
    <sheet state="visible" name="Xiaomi Poco X3 -2" sheetId="56" r:id="rId59"/>
    <sheet state="visible" name="Xiaomi Poco X3 Pro -2" sheetId="57" r:id="rId60"/>
    <sheet state="visible" name="Xiaomi Mi 10 Lite -2" sheetId="58" r:id="rId61"/>
    <sheet state="visible" name="Xiaomi Mi Not 10 Lite" sheetId="59" r:id="rId62"/>
    <sheet state="visible" name="Xiaomi Redmi Note 9 -2" sheetId="60" r:id="rId63"/>
    <sheet state="visible" name="С защитой камеры" sheetId="61" r:id="rId64"/>
    <sheet state="visible" name="Для девушек с принтом" sheetId="62" r:id="rId65"/>
    <sheet state="visible" name="Xiaomi Redmi Note 9S -2" sheetId="63" r:id="rId66"/>
    <sheet state="visible" name="Xiaomi Redmi 9S" sheetId="64" r:id="rId67"/>
    <sheet state="visible" name="Xiaomi Redmi Note 9 Pro -2" sheetId="65" r:id="rId68"/>
    <sheet state="visible" name="С принтом" sheetId="66" r:id="rId69"/>
    <sheet state="visible" name="Xiaomi Redmi 9 -2" sheetId="67" r:id="rId70"/>
    <sheet state="visible" name="Xiaomi Redmi 9A -2" sheetId="68" r:id="rId71"/>
    <sheet state="visible" name="Для девушек с рисунком" sheetId="69" r:id="rId72"/>
    <sheet state="visible" name="Детский" sheetId="70" r:id="rId73"/>
    <sheet state="visible" name="Xiaomi Redmi 7A -2" sheetId="71" r:id="rId74"/>
    <sheet state="visible" name="Xiaomi Redmi Go -2" sheetId="72" r:id="rId75"/>
    <sheet state="visible" name="Xiaomi Redmi Note 6 Pro -2" sheetId="73" r:id="rId76"/>
    <sheet state="visible" name="Xiaomi Redmi 6A -2" sheetId="74" r:id="rId77"/>
    <sheet state="visible" name="Xiaomi Redmi 6 -2" sheetId="75" r:id="rId78"/>
    <sheet state="visible" name="Xiaomi Redmi Note 10" sheetId="76" r:id="rId79"/>
    <sheet state="visible" name="Xiaomi Redmi Note 10S" sheetId="77" r:id="rId80"/>
    <sheet state="visible" name="С принтом -2" sheetId="78" r:id="rId81"/>
    <sheet state="visible" name="Xiaomi Redmi Note 10 Pro -2" sheetId="79" r:id="rId82"/>
    <sheet state="visible" name="Xiaomi Mi 11 Lite -2" sheetId="80" r:id="rId83"/>
    <sheet state="visible" name="Xiaomi Redmi Note 11" sheetId="81" r:id="rId84"/>
    <sheet state="visible" name="Xiaomi Redmi Note 11S" sheetId="82" r:id="rId85"/>
    <sheet state="visible" name="Xiaomi Redmi Note 11 Pro -2" sheetId="83" r:id="rId86"/>
    <sheet state="visible" name="Xiaomi Redmi 10C -2" sheetId="84" r:id="rId87"/>
    <sheet state="visible" name="Xiaomi Redmi A1 -2" sheetId="85" r:id="rId88"/>
    <sheet state="visible" name="Xiaomi Redmi A2 -2" sheetId="86" r:id="rId89"/>
    <sheet state="visible" name="Xiaomi mi A2" sheetId="87" r:id="rId90"/>
    <sheet state="visible" name="Xiaomi Poco M5 -2" sheetId="88" r:id="rId91"/>
    <sheet state="visible" name="Xiaomi Redmi Note 12 4G -2" sheetId="89" r:id="rId92"/>
    <sheet state="visible" name="Xiaomi Redmi Note 12 5G -2" sheetId="90" r:id="rId93"/>
    <sheet state="visible" name="Xiaomi Redmi Note 12S -2" sheetId="91" r:id="rId94"/>
    <sheet state="visible" name="Xiaomi Redmi Note 12 Pro 4G -2" sheetId="92" r:id="rId95"/>
    <sheet state="visible" name="Xiaomi Redmi Note 12 Pro 5G -2" sheetId="93" r:id="rId96"/>
    <sheet state="visible" name="Xiaomi Redmi Note 12 Pro+ 5G -2" sheetId="94" r:id="rId97"/>
    <sheet state="visible" name="Xiaomi 12 Lite -2" sheetId="95" r:id="rId98"/>
    <sheet state="visible" name="Xiaomi Poco M5S -2" sheetId="96" r:id="rId99"/>
    <sheet state="visible" name="Xiaomi Redmi 12C -2" sheetId="97" r:id="rId100"/>
    <sheet state="visible" name="Xiaomi Poco X5 5G -2" sheetId="98" r:id="rId101"/>
    <sheet state="visible" name="Xiaomi Poco X5 Pro 5G -2" sheetId="99" r:id="rId102"/>
    <sheet state="visible" name="Xiaomi Redmi 12 -2" sheetId="100" r:id="rId103"/>
    <sheet state="visible" name="Xiaomi Redmi 13C  Poco C65 -2" sheetId="101" r:id="rId104"/>
    <sheet state="visible" name="Xiaomi Redmi Note 13 Pro -2" sheetId="102" r:id="rId105"/>
    <sheet state="visible" name="Xiaomi Redmi Note 13 Pro 5G -2" sheetId="103" r:id="rId106"/>
    <sheet state="visible" name="Xiaomi Redmi Note 13 -2" sheetId="104" r:id="rId107"/>
    <sheet state="visible" name="Xiaomi Redmi Note 13 5G -2" sheetId="105" r:id="rId108"/>
    <sheet state="visible" name="Xiaomi Poco X6 Pro 5G -2" sheetId="106" r:id="rId109"/>
    <sheet state="visible" name="Xiaomi Poco M6 Pro -2" sheetId="107" r:id="rId110"/>
    <sheet state="visible" name="Xiaomi 13 Lite -2" sheetId="108" r:id="rId111"/>
    <sheet state="visible" name="Xiaomi Redmi 13 -2" sheetId="109" r:id="rId112"/>
    <sheet state="visible" name="Xiaomi Redmi A3 -2" sheetId="110" r:id="rId113"/>
    <sheet state="visible" name="Xiaomi mi A3" sheetId="111" r:id="rId114"/>
    <sheet state="visible" name="Xiaomi Redmi 14C -2" sheetId="112" r:id="rId115"/>
    <sheet state="visible" name="Xiaomi 14T  14T Pro -2" sheetId="113" r:id="rId116"/>
    <sheet state="visible" name="Xiaomi Redmi Note 14 -2" sheetId="114" r:id="rId117"/>
    <sheet state="visible" name="Xiaomi Redmi Note 14 5G -2" sheetId="115" r:id="rId118"/>
    <sheet state="visible" name="Xiaomi Redmi Note 14 Pro -2" sheetId="116" r:id="rId119"/>
    <sheet state="visible" name="Xiaomi Redmi Note 14 Pro 5G -2" sheetId="117" r:id="rId120"/>
    <sheet state="visible" name="Xiaomi Poco X7 -2" sheetId="118" r:id="rId121"/>
    <sheet state="visible" name="Xiaomi Poco X7 Pro -2" sheetId="119" r:id="rId122"/>
  </sheets>
  <definedNames/>
  <calcPr/>
  <extLst>
    <ext uri="GoogleSheetsCustomDataVersion2">
      <go:sheetsCustomData xmlns:go="http://customooxmlschemas.google.com/" r:id="rId123" roundtripDataChecksum="97NlwMi2wPcC2m1CyULSNj5Wa/mBufHNu0OoqRLuig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ID#AAABieLnoW0
    (2025-04-25 13:56:59)
Показы по данным Google Search Console</t>
      </text>
    </comment>
    <comment authorId="0" ref="C2">
      <text>
        <t xml:space="preserve">======
ID#AAABieLnoLI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SiNZhuIRIl37tmZ5svnv7IhcKt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ID#AAABieLnoQI
    (2025-04-25 13:56:59)
Показы по данным Google Search Console</t>
      </text>
    </comment>
    <comment authorId="0" ref="C2">
      <text>
        <t xml:space="preserve">======
ID#AAABieLnoJw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FU7YjXSKFbq3QNHJZgmrTthgGy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ID#AAABieLnoRs
    (2025-04-25 13:56:59)
SERP релеватный URL [Google]</t>
      </text>
    </comment>
    <comment authorId="0" ref="B2">
      <text>
        <t xml:space="preserve">======
ID#AAABieLnoRY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FmlmcJpA/6Wg4Fw6SiKkhHtnHMg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ID#AAABieLnoQ8
    (2025-04-25 13:56:59)
Показы по данным Google Search Console</t>
      </text>
    </comment>
    <comment authorId="0" ref="C2">
      <text>
        <t xml:space="preserve">======
ID#AAABieLnoOk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wpHekuUNs4LxIeG3dpugahPqXRA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ID#AAABieLnoKc
    (2025-04-25 13:56:59)
SERP релеватный URL [Google]</t>
      </text>
    </comment>
    <comment authorId="0" ref="B2">
      <text>
        <t xml:space="preserve">======
ID#AAABieLnoKY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oI31bHgVb6AJqUwdvpwLqQDrWmA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ID#AAABieLnoWA
    (2025-04-25 13:56:59)
SERP релеватный URL [Google]</t>
      </text>
    </comment>
    <comment authorId="0" ref="B2">
      <text>
        <t xml:space="preserve">======
ID#AAABieLnoOg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dDKNxCG7b2TnnzwgMfoY7Q7HgxQ=="/>
    </ext>
  </extL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ID#AAABieLnoSU
    (2025-04-25 13:56:59)
Показы по данным Google Search Console</t>
      </text>
    </comment>
    <comment authorId="0" ref="C2">
      <text>
        <t xml:space="preserve">======
ID#AAABieLnoNo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+rpnXsZuKw+ZRi5mGJObF2LxZoQ=="/>
    </ext>
  </extL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ID#AAABieLnoVk
    (2025-04-25 13:56:59)
SERP релеватный URL [Google]</t>
      </text>
    </comment>
    <comment authorId="0" ref="B2">
      <text>
        <t xml:space="preserve">======
ID#AAABieLnoPE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oXMhEIb5CB5s03xN3auhT3D1HpA=="/>
    </ext>
  </extLst>
</comments>
</file>

<file path=xl/comments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ID#AAABieLnoV0
    (2025-04-25 13:56:59)
SERP релеватный URL [Google]</t>
      </text>
    </comment>
    <comment authorId="0" ref="B2">
      <text>
        <t xml:space="preserve">======
ID#AAABieLnoQ4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cyeuu0FyVb6urYIAo3VbxAD+rfA=="/>
    </ext>
  </extLst>
</comments>
</file>

<file path=xl/comments1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ID#AAABieLnoMw
    (2025-04-25 13:56:59)
Показы по данным Google Search Console</t>
      </text>
    </comment>
    <comment authorId="0" ref="C2">
      <text>
        <t xml:space="preserve">======
ID#AAABieLnoKs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m6AgsGA3S7tRomXD9qyAFcGViPw=="/>
    </ext>
  </extLst>
</comments>
</file>

<file path=xl/comments1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ID#AAABieLnoW4
    (2025-04-25 13:56:59)
Показы по данным Google Search Console</t>
      </text>
    </comment>
    <comment authorId="0" ref="C2">
      <text>
        <t xml:space="preserve">======
ID#AAABieLnoKk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rBLvnRdsrKMLTNA07R6GGtOZTiA=="/>
    </ext>
  </extLst>
</comments>
</file>

<file path=xl/comments1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ID#AAABieLnoN8
    (2025-04-25 13:56:59)
SERP релеватный URL [Google]</t>
      </text>
    </comment>
    <comment authorId="0" ref="B2">
      <text>
        <t xml:space="preserve">======
ID#AAABieLnoMQ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3alpH5ZSCXcP08/Ygc45z4MZxBg=="/>
    </ext>
  </extLst>
</comments>
</file>

<file path=xl/comments1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ID#AAABieLnoXA
    (2025-04-25 13:56:59)
Показы по данным Google Search Console</t>
      </text>
    </comment>
    <comment authorId="0" ref="C2">
      <text>
        <t xml:space="preserve">======
ID#AAABieLnoSI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MZhnNGHmD3sZ0UU+bUglD8FYFVg=="/>
    </ext>
  </extLst>
</comments>
</file>

<file path=xl/comments1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ID#AAABieLnoRA
    (2025-04-25 13:56:59)
SERP релеватный URL [Google]</t>
      </text>
    </comment>
    <comment authorId="0" ref="B2">
      <text>
        <t xml:space="preserve">======
ID#AAABieLnoLQ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9WL1ZLGtYzfRubOz5BEuoLUcgXw=="/>
    </ext>
  </extLst>
</comments>
</file>

<file path=xl/comments1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ID#AAABieLnoRM
    (2025-04-25 13:56:59)
Показы по данным Google Search Console</t>
      </text>
    </comment>
    <comment authorId="0" ref="C2">
      <text>
        <t xml:space="preserve">======
ID#AAABieLnoME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okOH/GQLljQZEWhTSf7h+piJw+g=="/>
    </ext>
  </extLst>
</comments>
</file>

<file path=xl/comments1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ID#AAABieLnoSs
    (2025-04-25 13:56:59)
Показы по данным Google Search Console</t>
      </text>
    </comment>
    <comment authorId="0" ref="C2">
      <text>
        <t xml:space="preserve">======
ID#AAABieLnoMI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GymCYwqscx/ioXSaaod5VZ9pTDw=="/>
    </ext>
  </extLst>
</comments>
</file>

<file path=xl/comments1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ID#AAABieLnoRI
    (2025-04-25 13:56:59)
Показы по данным Google Search Console</t>
      </text>
    </comment>
    <comment authorId="0" ref="C2">
      <text>
        <t xml:space="preserve">======
ID#AAABieLnoMM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PIZx9H5lF6H08pdTUHqK9wc0xpw=="/>
    </ext>
  </extLst>
</comments>
</file>

<file path=xl/comments1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ID#AAABieLnoPU
    (2025-04-25 13:56:59)
SERP релеватный URL [Google]</t>
      </text>
    </comment>
    <comment authorId="0" ref="B2">
      <text>
        <t xml:space="preserve">======
ID#AAABieLnoKQ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5Z6pT3QEQcWZOaJG0pU5GYGRAyQ=="/>
    </ext>
  </extLst>
</comments>
</file>

<file path=xl/comments1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ID#AAABieLnoQw
    (2025-04-25 13:56:59)
SERP релеватный URL [Google]</t>
      </text>
    </comment>
    <comment authorId="0" ref="B2">
      <text>
        <t xml:space="preserve">======
ID#AAABieLnoKg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GbfdJx7H+qMfODnVQ0wwU+UJ25w=="/>
    </ext>
  </extLst>
</comments>
</file>

<file path=xl/comments2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ID#AAABieLnoWo
    (2025-04-25 13:56:59)
Показы по данным Google Search Console</t>
      </text>
    </comment>
    <comment authorId="0" ref="C2">
      <text>
        <t xml:space="preserve">======
ID#AAABieLnoMo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uEbMqqnnOKIWyAI1y+BeLgI1KDA=="/>
    </ext>
  </extLst>
</comments>
</file>

<file path=xl/comments2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ID#AAABieLnoXE
    (2025-04-25 13:56:59)
SERP релеватный URL [Google]</t>
      </text>
    </comment>
    <comment authorId="0" ref="B2">
      <text>
        <t xml:space="preserve">======
ID#AAABieLnoTo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FXhhK+Cu7ymGEXyjVIfQwn1M+5A=="/>
    </ext>
  </extLst>
</comments>
</file>

<file path=xl/comments2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ID#AAABieLnoXI
    (2025-04-25 13:56:59)
SERP релеватный URL [Google]</t>
      </text>
    </comment>
    <comment authorId="0" ref="B2">
      <text>
        <t xml:space="preserve">======
ID#AAABieLnoV4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Y0vx377yZyIrZNab5++i6X/7DQQ=="/>
    </ext>
  </extLst>
</comments>
</file>

<file path=xl/comments2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ID#AAABieLnoOs
    (2025-04-25 13:56:59)
Показы по данным Google Search Console</t>
      </text>
    </comment>
    <comment authorId="0" ref="C2">
      <text>
        <t xml:space="preserve">======
ID#AAABieLnoLU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mW75WsRgSCcaFCd0z6J4JnFy4IQ=="/>
    </ext>
  </extLst>
</comments>
</file>

<file path=xl/comments2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ID#AAABieLnoYQ
    (2025-04-25 13:56:59)
Показы по данным Google Search Console</t>
      </text>
    </comment>
    <comment authorId="0" ref="C2">
      <text>
        <t xml:space="preserve">======
ID#AAABieLnoKo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u3O9SARPCkS06OdT3bs13WZoY+g=="/>
    </ext>
  </extLst>
</comments>
</file>

<file path=xl/comments2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ID#AAABieLnoPw
    (2025-04-25 13:56:59)
SERP релеватный URL [Google]</t>
      </text>
    </comment>
    <comment authorId="0" ref="B2">
      <text>
        <t xml:space="preserve">======
ID#AAABieLnoNQ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l4moSP1A7XuDRKS1CmzKcDLnPFQ=="/>
    </ext>
  </extLst>
</comments>
</file>

<file path=xl/comments2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ID#AAABieLnoPs
    (2025-04-25 13:56:59)
Показы по данным Google Search Console</t>
      </text>
    </comment>
    <comment authorId="0" ref="C2">
      <text>
        <t xml:space="preserve">======
ID#AAABieLnoM0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EduIhvLArouxV3D5k4D0BaVumDQ=="/>
    </ext>
  </extLst>
</comments>
</file>

<file path=xl/comments2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ID#AAABieLnoOo
    (2025-04-25 13:56:59)
SERP релеватный URL [Google]</t>
      </text>
    </comment>
    <comment authorId="0" ref="B2">
      <text>
        <t xml:space="preserve">======
ID#AAABieLnoKw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W7PHX8FfY0Xu6tuR8Wr/9XT738A=="/>
    </ext>
  </extLst>
</comments>
</file>

<file path=xl/comments2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ID#AAABieLnoX4
    (2025-04-25 13:56:59)
SERP релеватный URL [Google]</t>
      </text>
    </comment>
    <comment authorId="0" ref="B2">
      <text>
        <t xml:space="preserve">======
ID#AAABieLnoKE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bH5ecxGtsOV8scuC410vcBNUAEQ=="/>
    </ext>
  </extLst>
</comments>
</file>

<file path=xl/comments2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ID#AAABieLnoTc
    (2025-04-25 13:56:59)
SERP релеватный URL [Google]</t>
      </text>
    </comment>
    <comment authorId="0" ref="B2">
      <text>
        <t xml:space="preserve">======
ID#AAABieLnoLE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BscdzvhT9ELMEKR4A0oRYBroeqg=="/>
    </ext>
  </extLst>
</comments>
</file>

<file path=xl/comments3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ID#AAABieLnoQg
    (2025-04-25 13:56:59)
Показы по данным Google Search Console</t>
      </text>
    </comment>
    <comment authorId="0" ref="C2">
      <text>
        <t xml:space="preserve">======
ID#AAABieLnoLg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oiNUjeWG1NaB0RBMpMHteRw5ygw=="/>
    </ext>
  </extLst>
</comments>
</file>

<file path=xl/comments3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ID#AAABieLnoXM
    (2025-04-25 13:56:59)
SERP релеватный URL [Google]</t>
      </text>
    </comment>
    <comment authorId="0" ref="B2">
      <text>
        <t xml:space="preserve">======
ID#AAABieLnoMk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l7Gi1q7SjRm5gHYl9gge0JUQrvA=="/>
    </ext>
  </extLst>
</comments>
</file>

<file path=xl/comments3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ID#AAABieLnoOA
    (2025-04-25 13:56:59)
Показы по данным Google Search Console</t>
      </text>
    </comment>
    <comment authorId="0" ref="C2">
      <text>
        <t xml:space="preserve">======
ID#AAABieLnoKM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ohcxM0D5RDop1S6s0VsdLy+643w=="/>
    </ext>
  </extLst>
</comments>
</file>

<file path=xl/comments3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ID#AAABieLnoU0
    (2025-04-25 13:56:59)
Показы по данным Google Search Console</t>
      </text>
    </comment>
    <comment authorId="0" ref="C2">
      <text>
        <t xml:space="preserve">======
ID#AAABieLnoS4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BjVl2DwZK1fruCxDXrovEr+2lPA=="/>
    </ext>
  </extLst>
</comments>
</file>

<file path=xl/comments3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ID#AAABieLnoXg
    (2025-04-25 13:56:59)
Показы по данным Google Search Console</t>
      </text>
    </comment>
    <comment authorId="0" ref="C2">
      <text>
        <t xml:space="preserve">======
ID#AAABieLnoQM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lNeTCHIHII9zs1SH/IHk0QEiJ6w=="/>
    </ext>
  </extLst>
</comments>
</file>

<file path=xl/comments3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ID#AAABieLnoPY
    (2025-04-25 13:56:59)
Показы по данным Google Search Console</t>
      </text>
    </comment>
    <comment authorId="0" ref="C2">
      <text>
        <t xml:space="preserve">======
ID#AAABieLnoOI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4bY+zPgRLaORUVjWc/UWAg3uCXw=="/>
    </ext>
  </extLst>
</comments>
</file>

<file path=xl/comments3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ID#AAABieLnoVo
    (2025-04-25 13:56:59)
SERP релеватный URL [Google]</t>
      </text>
    </comment>
    <comment authorId="0" ref="B2">
      <text>
        <t xml:space="preserve">======
ID#AAABieLnoJ0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yKpkN0cwyQfrw3BgCvHhLUIcakg=="/>
    </ext>
  </extLst>
</comments>
</file>

<file path=xl/comments3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ID#AAABieLnoOw
    (2025-04-25 13:56:59)
Показы по данным Google Search Console</t>
      </text>
    </comment>
    <comment authorId="0" ref="C2">
      <text>
        <t xml:space="preserve">======
ID#AAABieLnoOE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ObHswjuyuwdSEVT2LmRfk0baTDw=="/>
    </ext>
  </extLst>
</comments>
</file>

<file path=xl/comments3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ID#AAABieLnoVY
    (2025-04-25 13:56:59)
Показы по данным Google Search Console</t>
      </text>
    </comment>
    <comment authorId="0" ref="C2">
      <text>
        <t xml:space="preserve">======
ID#AAABieLnoSQ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euAzi5bGrXchhMomiVhP6FIhGcQ=="/>
    </ext>
  </extLst>
</comments>
</file>

<file path=xl/comments3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ID#AAABieLnoUQ
    (2025-04-25 13:56:59)
SERP релеватный URL [Google]</t>
      </text>
    </comment>
    <comment authorId="0" ref="B2">
      <text>
        <t xml:space="preserve">======
ID#AAABieLnoT8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wHrCj57AyE92HfCNowsMTCAFG1A=="/>
    </ext>
  </extLst>
</comments>
</file>

<file path=xl/comments4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ID#AAABieLnoTw
    (2025-04-25 13:56:59)
Показы по данным Google Search Console</t>
      </text>
    </comment>
    <comment authorId="0" ref="C2">
      <text>
        <t xml:space="preserve">======
ID#AAABieLnoPI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dTOUVeRLy1+f+bM67ZjcJHxV6qg=="/>
    </ext>
  </extLst>
</comments>
</file>

<file path=xl/comments4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ID#AAABieLnoTQ
    (2025-04-25 13:56:59)
SERP релеватный URL [Google]</t>
      </text>
    </comment>
    <comment authorId="0" ref="B2">
      <text>
        <t xml:space="preserve">======
ID#AAABieLnoQo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+JFvXzybLWAVksWWcDi97HP3b/g=="/>
    </ext>
  </extLst>
</comments>
</file>

<file path=xl/comments4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ID#AAABieLnoXQ
    (2025-04-25 13:56:59)
SERP релеватный URL [Google]</t>
      </text>
    </comment>
    <comment authorId="0" ref="B2">
      <text>
        <t xml:space="preserve">======
ID#AAABieLnoRg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JGs4GbN0UtidQUto6DJU5djxAnA=="/>
    </ext>
  </extLst>
</comments>
</file>

<file path=xl/comments4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ID#AAABieLnoUw
    (2025-04-25 13:56:59)
SERP релеватный URL [Google]</t>
      </text>
    </comment>
    <comment authorId="0" ref="B2">
      <text>
        <t xml:space="preserve">======
ID#AAABieLnoP0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FhtLd7Rwfj/g5TsN9+uQyF1OHAg=="/>
    </ext>
  </extLst>
</comments>
</file>

<file path=xl/comments4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ID#AAABieLnoWM
    (2025-04-25 13:56:59)
SERP релеватный URL [Google]</t>
      </text>
    </comment>
    <comment authorId="0" ref="B2">
      <text>
        <t xml:space="preserve">======
ID#AAABieLnoMA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paQVKLcleHiSJ9zYNMoKOTuyAvg=="/>
    </ext>
  </extLst>
</comments>
</file>

<file path=xl/comments4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ID#AAABieLnoTI
    (2025-04-25 13:56:59)
SERP релеватный URL [Google]</t>
      </text>
    </comment>
    <comment authorId="0" ref="B2">
      <text>
        <t xml:space="preserve">======
ID#AAABieLnoO8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9rt6kyPPGjpUaeOPiVu9UHZ2s8g=="/>
    </ext>
  </extLst>
</comments>
</file>

<file path=xl/comments4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ID#AAABieLnoOQ
    (2025-04-25 13:56:59)
SERP релеватный URL [Google]</t>
      </text>
    </comment>
    <comment authorId="0" ref="B2">
      <text>
        <t xml:space="preserve">======
ID#AAABieLnoN4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bZ1aoquvFv/wgduAbHF9CkLeKiw=="/>
    </ext>
  </extLst>
</comments>
</file>

<file path=xl/comments4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ID#AAABieLnoUU
    (2025-04-25 13:56:59)
SERP релеватный URL [Google]</t>
      </text>
    </comment>
    <comment authorId="0" ref="B2">
      <text>
        <t xml:space="preserve">======
ID#AAABieLnoNI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ZoLz0quKD4oir8ot0VwweZEvaiw=="/>
    </ext>
  </extLst>
</comments>
</file>

<file path=xl/comments4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ID#AAABieLnoVE
    (2025-04-25 13:56:59)
Показы по данным Google Search Console</t>
      </text>
    </comment>
    <comment authorId="0" ref="C2">
      <text>
        <t xml:space="preserve">======
ID#AAABieLnoUg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wEmbdLUMNf//qkJDE0shNLYh+Lw=="/>
    </ext>
  </extLst>
</comments>
</file>

<file path=xl/comments4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ID#AAABieLnoWQ
    (2025-04-25 13:56:59)
Показы по данным Google Search Console</t>
      </text>
    </comment>
    <comment authorId="0" ref="C2">
      <text>
        <t xml:space="preserve">======
ID#AAABieLnoLw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50n7jSFNp+vtSySGJ0cSAlXBLwA=="/>
    </ext>
  </extLst>
</comments>
</file>

<file path=xl/comments5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ID#AAABieLnoWU
    (2025-04-25 13:56:59)
SERP релеватный URL [Google]</t>
      </text>
    </comment>
    <comment authorId="0" ref="B2">
      <text>
        <t xml:space="preserve">======
ID#AAABieLnoLs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R1V6mzVuHLs1qLbtauzHMEv7ZIg=="/>
    </ext>
  </extLst>
</comments>
</file>

<file path=xl/comments5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ID#AAABieLnoUI
    (2025-04-25 13:56:59)
Показы по данным Google Search Console</t>
      </text>
    </comment>
    <comment authorId="0" ref="C2">
      <text>
        <t xml:space="preserve">======
ID#AAABieLnoSE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5JywUhlLe6Hl48jzspE6W7fkXuA=="/>
    </ext>
  </extLst>
</comments>
</file>

<file path=xl/comments5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ID#AAABieLnoSA
    (2025-04-25 13:56:59)
SERP релеватный URL [Google]</t>
      </text>
    </comment>
    <comment authorId="0" ref="B2">
      <text>
        <t xml:space="preserve">======
ID#AAABieLnoR0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c+U/ZhOZZ8yu1CA8N1Qa3e/ibyQ=="/>
    </ext>
  </extLst>
</comments>
</file>

<file path=xl/comments5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ID#AAABieLnoYE
    (2025-04-25 13:56:59)
Показы по данным Google Search Console</t>
      </text>
    </comment>
    <comment authorId="0" ref="C2">
      <text>
        <t xml:space="preserve">======
ID#AAABieLnoUs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+8MvaOTdTmGGJWf39r2cZ6Oyj7g=="/>
    </ext>
  </extLst>
</comments>
</file>

<file path=xl/comments5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ID#AAABieLnoXk
    (2025-04-25 13:56:59)
SERP релеватный URL [Google]</t>
      </text>
    </comment>
    <comment authorId="0" ref="B2">
      <text>
        <t xml:space="preserve">======
ID#AAABieLnoVQ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4mH+blmZDw3AeP4GbR1TRofHV0g=="/>
    </ext>
  </extLst>
</comments>
</file>

<file path=xl/comments5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ID#AAABieLnoX0
    (2025-04-25 13:56:59)
SERP релеватный URL [Google]</t>
      </text>
    </comment>
    <comment authorId="0" ref="B2">
      <text>
        <t xml:space="preserve">======
ID#AAABieLnoR4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4yhuwyVC1hXxV48aimsFVX5pJag=="/>
    </ext>
  </extLst>
</comments>
</file>

<file path=xl/comments5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ID#AAABieLnoWY
    (2025-04-25 13:56:59)
Показы по данным Google Search Console</t>
      </text>
    </comment>
    <comment authorId="0" ref="C2">
      <text>
        <t xml:space="preserve">======
ID#AAABieLnoVI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GaU+mrma3Z7aosq4tQRfBEb4Avg=="/>
    </ext>
  </extLst>
</comments>
</file>

<file path=xl/comments5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ID#AAABieLnoWI
    (2025-04-25 13:56:59)
SERP релеватный URL [Google]</t>
      </text>
    </comment>
    <comment authorId="0" ref="B2">
      <text>
        <t xml:space="preserve">======
ID#AAABieLnoMg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BtiIl56McOyjiNhFZ2ur5y7lP8w=="/>
    </ext>
  </extLst>
</comments>
</file>

<file path=xl/comments5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ID#AAABieLnoVw
    (2025-04-25 13:56:59)
SERP релеватный URL [Google]</t>
      </text>
    </comment>
    <comment authorId="0" ref="B2">
      <text>
        <t xml:space="preserve">======
ID#AAABieLnoRk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MczwAvH6VP+t/jvYPnzrL0qFp9g=="/>
    </ext>
  </extLst>
</comments>
</file>

<file path=xl/comments5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ID#AAABieLnoQc
    (2025-04-25 13:56:59)
SERP релеватный URL [Google]</t>
      </text>
    </comment>
    <comment authorId="0" ref="B2">
      <text>
        <t xml:space="preserve">======
ID#AAABieLnoOM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zJ+bLHbfO0/IzOeGhE2XFRMWEFA=="/>
    </ext>
  </extLst>
</comments>
</file>

<file path=xl/comments6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ID#AAABieLnoP8
    (2025-04-25 13:56:59)
Показы по данным Google Search Console</t>
      </text>
    </comment>
    <comment authorId="0" ref="C2">
      <text>
        <t xml:space="preserve">======
ID#AAABieLnoPA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lkdWZ8JbR3Vp9efMBzOfo7AiVTA=="/>
    </ext>
  </extLst>
</comments>
</file>

<file path=xl/comments6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ID#AAABieLnoVs
    (2025-04-25 13:56:59)
SERP релеватный URL [Google]</t>
      </text>
    </comment>
    <comment authorId="0" ref="B2">
      <text>
        <t xml:space="preserve">======
ID#AAABieLnoSg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TEE04JNvjZ5EpQpCcm5xzzXxPIg=="/>
    </ext>
  </extLst>
</comments>
</file>

<file path=xl/comments6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ID#AAABieLnoU4
    (2025-04-25 13:56:59)
Показы по данным Google Search Console</t>
      </text>
    </comment>
    <comment authorId="0" ref="C2">
      <text>
        <t xml:space="preserve">======
ID#AAABieLnoUA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rFzuBCHsR68qCdi9fgeRG2NqOBQ=="/>
    </ext>
  </extLst>
</comments>
</file>

<file path=xl/comments6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ID#AAABieLnoXo
    (2025-04-25 13:56:59)
Показы по данным Google Search Console</t>
      </text>
    </comment>
    <comment authorId="0" ref="C2">
      <text>
        <t xml:space="preserve">======
ID#AAABieLnoK8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KfDAdZ3qjePSqKNZT0ZoF7y/lrw=="/>
    </ext>
  </extLst>
</comments>
</file>

<file path=xl/comments6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ID#AAABieLnoL4
    (2025-04-25 13:56:59)
Показы по данным Google Search Console</t>
      </text>
    </comment>
    <comment authorId="0" ref="C2">
      <text>
        <t xml:space="preserve">======
ID#AAABieLnoJ4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pJp1xJo2JIAf8tNYIf27OHzsVrA=="/>
    </ext>
  </extLst>
</comments>
</file>

<file path=xl/comments6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ID#AAABieLnoOY
    (2025-04-25 13:56:59)
SERP релеватный URL [Google]</t>
      </text>
    </comment>
    <comment authorId="0" ref="B2">
      <text>
        <t xml:space="preserve">======
ID#AAABieLnoL8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TbpjBY2Zn6NuvHzzgP93eEdJmxw=="/>
    </ext>
  </extLst>
</comments>
</file>

<file path=xl/comments6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ID#AAABieLnoYM
    (2025-04-25 13:56:59)
Показы по данным Google Search Console</t>
      </text>
    </comment>
    <comment authorId="0" ref="C2">
      <text>
        <t xml:space="preserve">======
ID#AAABieLnoU8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rse136ShvoZgC7cR5YzO33/TNyw=="/>
    </ext>
  </extLst>
</comments>
</file>

<file path=xl/comments6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ID#AAABieLnoWk
    (2025-04-25 13:56:59)
Показы по данным Google Search Console</t>
      </text>
    </comment>
    <comment authorId="0" ref="C2">
      <text>
        <t xml:space="preserve">======
ID#AAABieLnoUY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28By8i/MRVS5eJgMwrJcWduhIbg=="/>
    </ext>
  </extLst>
</comments>
</file>

<file path=xl/comments6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ID#AAABieLnoXs
    (2025-04-25 13:56:59)
Показы по данным Google Search Console</t>
      </text>
    </comment>
    <comment authorId="0" ref="C2">
      <text>
        <t xml:space="preserve">======
ID#AAABieLnoXU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8BybzzYFmbAIKsGBJIjR6cEkazg=="/>
    </ext>
  </extLst>
</comments>
</file>

<file path=xl/comments6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ID#AAABieLnoT0
    (2025-04-25 13:56:59)
SERP релеватный URL [Google]</t>
      </text>
    </comment>
    <comment authorId="0" ref="B2">
      <text>
        <t xml:space="preserve">======
ID#AAABieLnoRc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sv2pYieFcN3cHY8rA6RmF3ch8QA=="/>
    </ext>
  </extLst>
</comments>
</file>

<file path=xl/comments7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ID#AAABieLnoSM
    (2025-04-25 13:56:59)
SERP релеватный URL [Google]</t>
      </text>
    </comment>
    <comment authorId="0" ref="B2">
      <text>
        <t xml:space="preserve">======
ID#AAABieLnoMs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hkBl+UY7p9Nnyairxj8aRMYprlQ=="/>
    </ext>
  </extLst>
</comments>
</file>

<file path=xl/comments7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ID#AAABieLnoPg
    (2025-04-25 13:56:59)
Показы по данным Google Search Console</t>
      </text>
    </comment>
    <comment authorId="0" ref="C2">
      <text>
        <t xml:space="preserve">======
ID#AAABieLnoOU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2nZ/riAW7YmO0ge3BWqEMjCRbfQ=="/>
    </ext>
  </extLst>
</comments>
</file>

<file path=xl/comments7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ID#AAABieLnoQU
    (2025-04-25 13:56:59)
Показы по данным Google Search Console</t>
      </text>
    </comment>
    <comment authorId="0" ref="C2">
      <text>
        <t xml:space="preserve">======
ID#AAABieLnoNw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Xz30NKpS5vlmUuogv6JG7D7aJYw=="/>
    </ext>
  </extLst>
</comments>
</file>

<file path=xl/comments7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ID#AAABieLnoVA
    (2025-04-25 13:56:59)
SERP релеватный URL [Google]</t>
      </text>
    </comment>
    <comment authorId="0" ref="B2">
      <text>
        <t xml:space="preserve">======
ID#AAABieLnoNc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3koHR3u0BdGyS528JgWxoaksflw=="/>
    </ext>
  </extLst>
</comments>
</file>

<file path=xl/comments7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ID#AAABieLnoSw
    (2025-04-25 13:56:59)
Показы по данным Google Search Console</t>
      </text>
    </comment>
    <comment authorId="0" ref="C2">
      <text>
        <t xml:space="preserve">======
ID#AAABieLnoNU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3jQzWJsTOTvmGAvGnx8vwM0Xo3g=="/>
    </ext>
  </extLst>
</comments>
</file>

<file path=xl/comments7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ID#AAABieLnoTE
    (2025-04-25 13:56:59)
Показы по данным Google Search Console</t>
      </text>
    </comment>
    <comment authorId="0" ref="C2">
      <text>
        <t xml:space="preserve">======
ID#AAABieLnoS0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9HJCIiQwxYFXdbeT3ythZqV1Jrw=="/>
    </ext>
  </extLst>
</comments>
</file>

<file path=xl/comments7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ID#AAABieLnoUk
    (2025-04-25 13:56:59)
SERP релеватный URL [Google]</t>
      </text>
    </comment>
    <comment authorId="0" ref="B2">
      <text>
        <t xml:space="preserve">======
ID#AAABieLnoQQ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kXQlLbLg5xuBmI68JOA1UGD98UQ=="/>
    </ext>
  </extLst>
</comments>
</file>

<file path=xl/comments7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ID#AAABieLnoXw
    (2025-04-25 13:56:59)
SERP релеватный URL [Google]</t>
      </text>
    </comment>
    <comment authorId="0" ref="B2">
      <text>
        <t xml:space="preserve">======
ID#AAABieLnoW8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dtW8VlswOSyPbnfZNCjro4BsE9A=="/>
    </ext>
  </extLst>
</comments>
</file>

<file path=xl/comments7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ID#AAABieLnoUo
    (2025-04-25 13:56:59)
Показы по данным Google Search Console</t>
      </text>
    </comment>
    <comment authorId="0" ref="C2">
      <text>
        <t xml:space="preserve">======
ID#AAABieLnoNM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cudv4ZpQtRBS+zkw8Poore/OKwA=="/>
    </ext>
  </extLst>
</comments>
</file>

<file path=xl/comments7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ID#AAABieLnoLk
    (2025-04-25 13:56:59)
Показы по данным Google Search Console</t>
      </text>
    </comment>
    <comment authorId="0" ref="C2">
      <text>
        <t xml:space="preserve">======
ID#AAABieLnoJ8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iYJctulTZnvYKw2cP1Im46nivxQ=="/>
    </ext>
  </extLst>
</comments>
</file>

<file path=xl/comments8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ID#AAABieLnoPk
    (2025-04-25 13:56:59)
SERP релеватный URL [Google]</t>
      </text>
    </comment>
    <comment authorId="0" ref="B2">
      <text>
        <t xml:space="preserve">======
ID#AAABieLnoKU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W7CxBPDmOKfcO4YzBKOj6I5vJOw=="/>
    </ext>
  </extLst>
</comments>
</file>

<file path=xl/comments8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ID#AAABieLnoTU
    (2025-04-25 13:56:59)
SERP релеватный URL [Google]</t>
      </text>
    </comment>
    <comment authorId="0" ref="B2">
      <text>
        <t xml:space="preserve">======
ID#AAABieLnoO0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6GwEbzqUIIGXJzslPHl2URF8Lvw=="/>
    </ext>
  </extLst>
</comments>
</file>

<file path=xl/comments8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ID#AAABieLnoK4
    (2025-04-25 13:56:59)
Показы по данным Google Search Console</t>
      </text>
    </comment>
    <comment authorId="0" ref="C2">
      <text>
        <t xml:space="preserve">======
ID#AAABieLnoJs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ziFAf2N3BkTU7ZRax3mMMH/VI2w=="/>
    </ext>
  </extLst>
</comments>
</file>

<file path=xl/comments8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ID#AAABieLnoUE
    (2025-04-25 13:56:59)
Показы по данным Google Search Console</t>
      </text>
    </comment>
    <comment authorId="0" ref="C2">
      <text>
        <t xml:space="preserve">======
ID#AAABieLnoSo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cY49z3RaDCVNgZjZGpnSa+gMOVA=="/>
    </ext>
  </extLst>
</comments>
</file>

<file path=xl/comments8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ID#AAABieLnoS8
    (2025-04-25 13:56:59)
SERP релеватный URL [Google]</t>
      </text>
    </comment>
    <comment authorId="0" ref="B2">
      <text>
        <t xml:space="preserve">======
ID#AAABieLnoNY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dUaFjeP/0RST0irFGVQyyR1ElSw=="/>
    </ext>
  </extLst>
</comments>
</file>

<file path=xl/comments8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ID#AAABieLnoWw
    (2025-04-25 13:56:59)
Показы по данным Google Search Console</t>
      </text>
    </comment>
    <comment authorId="0" ref="C2">
      <text>
        <t xml:space="preserve">======
ID#AAABieLnoNg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RY46SKaTpK5c3kpp6xfcCfiOy6w=="/>
    </ext>
  </extLst>
</comments>
</file>

<file path=xl/comments8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ID#AAABieLnoQ0
    (2025-04-25 13:56:59)
Показы по данным Google Search Console</t>
      </text>
    </comment>
    <comment authorId="0" ref="C2">
      <text>
        <t xml:space="preserve">======
ID#AAABieLnoPc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jD9XEpYI1Btb+k8bZYhsw1A2vTw=="/>
    </ext>
  </extLst>
</comments>
</file>

<file path=xl/comments8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ID#AAABieLnoQY
    (2025-04-25 13:56:59)
SERP релеватный URL [Google]</t>
      </text>
    </comment>
    <comment authorId="0" ref="B2">
      <text>
        <t xml:space="preserve">======
ID#AAABieLnoLA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Ovienw5B2oFr1WB6F3iw91h+aRA=="/>
    </ext>
  </extLst>
</comments>
</file>

<file path=xl/comments8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ID#AAABieLnoM8
    (2025-04-25 13:56:59)
Показы по данным Google Search Console</t>
      </text>
    </comment>
    <comment authorId="0" ref="C2">
      <text>
        <t xml:space="preserve">======
ID#AAABieLnoJk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/YFmu9po02YVjoeIXBjeT9eZLkA=="/>
    </ext>
  </extLst>
</comments>
</file>

<file path=xl/comments8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ID#AAABieLnoTY
    (2025-04-25 13:56:59)
Показы по данным Google Search Console</t>
      </text>
    </comment>
    <comment authorId="0" ref="C2">
      <text>
        <t xml:space="preserve">======
ID#AAABieLnoQs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s6Q020Skzbp8tns95wsLFI/ghlA=="/>
    </ext>
  </extLst>
</comments>
</file>

<file path=xl/comments9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ID#AAABieLnoRU
    (2025-04-25 13:56:59)
Показы по данным Google Search Console</t>
      </text>
    </comment>
    <comment authorId="0" ref="C2">
      <text>
        <t xml:space="preserve">======
ID#AAABieLnoNA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PR4/tRzpDakVpj80CFnIdxU7lyQ=="/>
    </ext>
  </extLst>
</comments>
</file>

<file path=xl/comments9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ID#AAABieLnoWE
    (2025-04-25 13:56:59)
Показы по данным Google Search Console</t>
      </text>
    </comment>
    <comment authorId="0" ref="C2">
      <text>
        <t xml:space="preserve">======
ID#AAABieLnoUc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fd6H/W0pDZkljYESDELj5byQI9g=="/>
    </ext>
  </extLst>
</comments>
</file>

<file path=xl/comments9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ID#AAABieLnoSc
    (2025-04-25 13:56:59)
Показы по данным Google Search Console</t>
      </text>
    </comment>
    <comment authorId="0" ref="C2">
      <text>
        <t xml:space="preserve">======
ID#AAABieLnoO4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wOR+b71Hc9kpl+/h1VcVzsHmd4Q=="/>
    </ext>
  </extLst>
</comments>
</file>

<file path=xl/comments9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ID#AAABieLnoQk
    (2025-04-25 13:56:59)
SERP релеватный URL [Google]</t>
      </text>
    </comment>
    <comment authorId="0" ref="B2">
      <text>
        <t xml:space="preserve">======
ID#AAABieLnoNs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Uinn2dNGzrIfRtt95Kg8rIwSa9g=="/>
    </ext>
  </extLst>
</comments>
</file>

<file path=xl/comments9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ID#AAABieLnoPo
    (2025-04-25 13:56:59)
SERP релеватный URL [Google]</t>
      </text>
    </comment>
    <comment authorId="0" ref="B2">
      <text>
        <t xml:space="preserve">======
ID#AAABieLnoNE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aw/4eF0oqTWO0KSgDbD/XW7f20A=="/>
    </ext>
  </extLst>
</comments>
</file>

<file path=xl/comments9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ID#AAABieLnoNk
    (2025-04-25 13:56:59)
SERP релеватный URL [Google]</t>
      </text>
    </comment>
    <comment authorId="0" ref="B2">
      <text>
        <t xml:space="preserve">======
ID#AAABieLnoM4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7Oxq6SHEHAmygB40mWhsHOIcLHA=="/>
    </ext>
  </extLst>
</comments>
</file>

<file path=xl/comments9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ID#AAABieLnoLM
    (2025-04-25 13:56:59)
Показы по данным Google Search Console</t>
      </text>
    </comment>
    <comment authorId="0" ref="C2">
      <text>
        <t xml:space="preserve">======
ID#AAABieLnoJo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LKcIsc8JBZ6/s6Z9hcHfHZMWoPQ=="/>
    </ext>
  </extLst>
</comments>
</file>

<file path=xl/comments9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ID#AAABieLnoV8
    (2025-04-25 13:56:59)
Показы по данным Google Search Console</t>
      </text>
    </comment>
    <comment authorId="0" ref="C2">
      <text>
        <t xml:space="preserve">======
ID#AAABieLnoMc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KPSveJBEg0Nmq6gijNQmL+IfUKw=="/>
    </ext>
  </extLst>
</comments>
</file>

<file path=xl/comments9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ID#AAABieLnoTA
    (2025-04-25 13:56:59)
SERP релеватный URL [Google]</t>
      </text>
    </comment>
    <comment authorId="0" ref="B2">
      <text>
        <t xml:space="preserve">======
ID#AAABieLnoRw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sI7VQ211mwTEALWoGG85VLWRF3Q=="/>
    </ext>
  </extLst>
</comments>
</file>

<file path=xl/comments9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ID#AAABieLnoT4
    (2025-04-25 13:56:59)
Показы по данным Google Search Console</t>
      </text>
    </comment>
    <comment authorId="0" ref="C2">
      <text>
        <t xml:space="preserve">======
ID#AAABieLnoSk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5Es6MZDtob/0FXqwBBQaU0biJ/g=="/>
    </ext>
  </extLst>
</comments>
</file>

<file path=xl/comments10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ID#AAABieLnoR8
    (2025-04-25 13:56:59)
SERP релеватный URL [Google]</t>
      </text>
    </comment>
    <comment authorId="0" ref="B2">
      <text>
        <t xml:space="preserve">======
ID#AAABieLnoMU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f8GK81PiyZcoydFg67iFEHVYRYg=="/>
    </ext>
  </extLst>
</comments>
</file>

<file path=xl/comments10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ID#AAABieLnoN0
    (2025-04-25 13:56:59)
Показы по данным Google Search Console</t>
      </text>
    </comment>
    <comment authorId="0" ref="C2">
      <text>
        <t xml:space="preserve">======
ID#AAABieLnoLY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htqi5aK2Q3fXqvfutpeMQId/Cbg=="/>
    </ext>
  </extLst>
</comments>
</file>

<file path=xl/comments10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ID#AAABieLnoUM
    (2025-04-25 13:56:59)
SERP релеватный URL [Google]</t>
      </text>
    </comment>
    <comment authorId="0" ref="B2">
      <text>
        <t xml:space="preserve">======
ID#AAABieLnoTk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Y+9BQnalMr7YL7FJRMQyRMkju4w=="/>
    </ext>
  </extLst>
</comments>
</file>

<file path=xl/comments10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ID#AAABieLnoP4
    (2025-04-25 13:56:59)
SERP релеватный URL [Google]</t>
      </text>
    </comment>
    <comment authorId="0" ref="B2">
      <text>
        <t xml:space="preserve">======
ID#AAABieLnoL0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JLjc4s2gxSi2J2uxmTAB/DJFTbA=="/>
    </ext>
  </extLst>
</comments>
</file>

<file path=xl/comments10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ID#AAABieLnoX8
    (2025-04-25 13:56:59)
SERP релеватный URL [Google]</t>
      </text>
    </comment>
    <comment authorId="0" ref="B2">
      <text>
        <t xml:space="preserve">======
ID#AAABieLnoWs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V1BSW84ZQHmVmqReXxPofdf84zA=="/>
    </ext>
  </extLst>
</comments>
</file>

<file path=xl/comments10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ID#AAABieLnoTM
    (2025-04-25 13:56:59)
Показы по данным Google Search Console</t>
      </text>
    </comment>
    <comment authorId="0" ref="C2">
      <text>
        <t xml:space="preserve">======
ID#AAABieLnoLc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af0pB9AOJ7r0vGJJzNd/+k2ebeg=="/>
    </ext>
  </extLst>
</comments>
</file>

<file path=xl/comments10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ID#AAABieLnoVc
    (2025-04-25 13:56:59)
SERP релеватный URL [Google]</t>
      </text>
    </comment>
    <comment authorId="0" ref="B2">
      <text>
        <t xml:space="preserve">======
ID#AAABieLnoTg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xXeV4P3LPRjzdmKgUSrT2G3wQkg=="/>
    </ext>
  </extLst>
</comments>
</file>

<file path=xl/comments10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ID#AAABieLnoRQ
    (2025-04-25 13:56:59)
SERP релеватный URL [Google]</t>
      </text>
    </comment>
    <comment authorId="0" ref="B2">
      <text>
        <t xml:space="preserve">======
ID#AAABieLnoQA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2U7Z0E+wCY0QsA0GY5o/3LkNLfw=="/>
    </ext>
  </extLst>
</comments>
</file>

<file path=xl/comments10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ID#AAABieLnoYI
    (2025-04-25 13:56:59)
SERP релеватный URL [Google]</t>
      </text>
    </comment>
    <comment authorId="0" ref="B2">
      <text>
        <t xml:space="preserve">======
ID#AAABieLnoKI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i27GdX/rIe6zHDjZdpSmLQNgwFHw=="/>
    </ext>
  </extLst>
</comments>
</file>

<file path=xl/comments10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ID#AAABieLnoWg
    (2025-04-25 13:56:59)
Показы по данным Google Search Console</t>
      </text>
    </comment>
    <comment authorId="0" ref="C2">
      <text>
        <t xml:space="preserve">======
ID#AAABieLnoMY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iVZT9mazF1hkl3RHS5i14e31g/rg=="/>
    </ext>
  </extLst>
</comments>
</file>

<file path=xl/comments11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ID#AAABieLnoYA
    (2025-04-25 13:56:59)
Показы по данным Google Search Console</t>
      </text>
    </comment>
    <comment authorId="0" ref="C2">
      <text>
        <t xml:space="preserve">======
ID#AAABieLnoWc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U5SbbmnS2Zn1TxQcmn/EtvrBUUg=="/>
    </ext>
  </extLst>
</comments>
</file>

<file path=xl/comments11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ID#AAABieLnoVg
    (2025-04-25 13:56:59)
Показы по данным Google Search Console</t>
      </text>
    </comment>
    <comment authorId="0" ref="C2">
      <text>
        <t xml:space="preserve">======
ID#AAABieLnoRE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oj79YkQuOKNORbpbnmrGN7zrDxA=="/>
    </ext>
  </extLst>
</comments>
</file>

<file path=xl/comments11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ID#AAABieLnoSY
    (2025-04-25 13:56:59)
Показы по данным Google Search Console</t>
      </text>
    </comment>
    <comment authorId="0" ref="C2">
      <text>
        <t xml:space="preserve">======
ID#AAABieLnoK0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jmJl39ir8FeHt0MaBdv1edyBTf6A=="/>
    </ext>
  </extLst>
</comments>
</file>

<file path=xl/comments11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ID#AAABieLnoXc
    (2025-04-25 13:56:59)
SERP релеватный URL [Google]</t>
      </text>
    </comment>
    <comment authorId="0" ref="B2">
      <text>
        <t xml:space="preserve">======
ID#AAABieLnoQE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gjx9h8oSUlXFADwkJVGDo/ubVwqw=="/>
    </ext>
  </extLst>
</comments>
</file>

<file path=xl/comments11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ID#AAABieLnoXY
    (2025-04-25 13:56:59)
Показы по данным Google Search Console</t>
      </text>
    </comment>
    <comment authorId="0" ref="C2">
      <text>
        <t xml:space="preserve">======
ID#AAABieLnoRo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QJJgtjfwaPBGj3DL2ISOeEWAzzQ=="/>
    </ext>
  </extLst>
</comments>
</file>

<file path=xl/comments11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ID#AAABieLnoOc
    (2025-04-25 13:56:59)
Показы по данным Google Search Console</t>
      </text>
    </comment>
    <comment authorId="0" ref="C2">
      <text>
        <t xml:space="preserve">======
ID#AAABieLnoKA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gZhcWd2/uz37F1+n+sBHiUcGWT+Q=="/>
    </ext>
  </extLst>
</comments>
</file>

<file path=xl/comments11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ID#AAABieLnoVU
    (2025-04-25 13:56:59)
SERP релеватный URL [Google]</t>
      </text>
    </comment>
    <comment authorId="0" ref="B2">
      <text>
        <t xml:space="preserve">======
ID#AAABieLnoLo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j4VnlPK6tnm/WnqHKcXvwg82b+2w=="/>
    </ext>
  </extLst>
</comments>
</file>

<file path=xl/comments11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======
ID#AAABieLnoTs
    (2025-04-25 13:56:59)
SERP релеватный URL [Google]</t>
      </text>
    </comment>
    <comment authorId="0" ref="B2">
      <text>
        <t xml:space="preserve">======
ID#AAABieLnoPQ
    (2025-04-25 13:56:59)
Показы по данным Google Search Console</t>
      </text>
    </comment>
  </commentList>
  <extLst>
    <ext uri="GoogleSheetsCustomDataVersion2">
      <go:sheetsCustomData xmlns:go="http://customooxmlschemas.google.com/" r:id="rId1" roundtripDataSignature="AMtx7mh34M7Qub9R3XhJ2nCQ35Oi7Xtr2A=="/>
    </ext>
  </extLst>
</comments>
</file>

<file path=xl/comments11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ID#AAABieLnoVM
    (2025-04-25 13:56:59)
Показы по данным Google Search Console</t>
      </text>
    </comment>
    <comment authorId="0" ref="C2">
      <text>
        <t xml:space="preserve">======
ID#AAABieLnoPM
    (2025-04-25 13:56:59)
SERP релеватный URL [Google]</t>
      </text>
    </comment>
  </commentList>
  <extLst>
    <ext uri="GoogleSheetsCustomDataVersion2">
      <go:sheetsCustomData xmlns:go="http://customooxmlschemas.google.com/" r:id="rId1" roundtripDataSignature="AMtx7mhm12qJ/t/1sOvssFVP2DjMo3TAxw=="/>
    </ext>
  </extLst>
</comments>
</file>

<file path=xl/sharedStrings.xml><?xml version="1.0" encoding="utf-8"?>
<sst xmlns="http://schemas.openxmlformats.org/spreadsheetml/2006/main" count="1973" uniqueCount="1133">
  <si>
    <t>Заголовок группы</t>
  </si>
  <si>
    <t>Защитные стекла Xiaomi  (3)</t>
  </si>
  <si>
    <t>Xiaomi Poco X3 (1)</t>
  </si>
  <si>
    <t>Xiaomi Poco X3 Pro (6)</t>
  </si>
  <si>
    <t>Xiaomi Mi 10 Lite (4)</t>
  </si>
  <si>
    <t>Xiaomi Redmi Note 9 (14)</t>
  </si>
  <si>
    <t>Xiaomi Redmi Note 9S (3)</t>
  </si>
  <si>
    <t>Xiaomi Redmi Note 9 Pro (16)</t>
  </si>
  <si>
    <t>Xiaomi Redmi 9 (17)</t>
  </si>
  <si>
    <t>Xiaomi Redmi 9A (8)</t>
  </si>
  <si>
    <t>Xiaomi Redmi 7A (12)</t>
  </si>
  <si>
    <t>Xiaomi Redmi Go (8)</t>
  </si>
  <si>
    <t>Xiaomi Redmi Note 6 Pro (7)</t>
  </si>
  <si>
    <t>Xiaomi Redmi 6A (8)</t>
  </si>
  <si>
    <t>Xiaomi Redmi 6 (8)</t>
  </si>
  <si>
    <t>Xiaomi Redmi Note 10 / Note 10S (1)</t>
  </si>
  <si>
    <t>Xiaomi Redmi Note 10 Pro (7)</t>
  </si>
  <si>
    <t>Xiaomi Mi 11 Lite (13)</t>
  </si>
  <si>
    <t>Xiaomi Redmi Note 11 / Note 11S (5)</t>
  </si>
  <si>
    <t>Xiaomi Redmi Note 11 Pro (1)</t>
  </si>
  <si>
    <t>Xiaomi Redmi 10C (5)</t>
  </si>
  <si>
    <t>Xiaomi Redmi A1 (1)</t>
  </si>
  <si>
    <t>Xiaomi Redmi A2 (8)</t>
  </si>
  <si>
    <t>Xiaomi Poco M5 (3)</t>
  </si>
  <si>
    <t>Xiaomi Redmi Note 12 4G (4)</t>
  </si>
  <si>
    <t>Xiaomi Redmi Note 12 5G (4)</t>
  </si>
  <si>
    <t>Xiaomi Redmi Note 12S (2)</t>
  </si>
  <si>
    <t>Xiaomi Redmi Note 12 Pro 4G (4)</t>
  </si>
  <si>
    <t>Xiaomi Redmi Note 12 Pro 5G (4)</t>
  </si>
  <si>
    <t>Xiaomi Redmi Note 12 Pro+ 5G (4)</t>
  </si>
  <si>
    <t>Xiaomi 12 Lite (2)</t>
  </si>
  <si>
    <t>Xiaomi Poco M5S (1)</t>
  </si>
  <si>
    <t>Xiaomi Redmi 12C (2)</t>
  </si>
  <si>
    <t>Xiaomi Poco X5 5G (4)</t>
  </si>
  <si>
    <t>Xiaomi Poco X5 Pro 5G (4)</t>
  </si>
  <si>
    <t>Xiaomi Redmi 12 (4)</t>
  </si>
  <si>
    <t>Xiaomi Redmi 13C / Poco C65 (2)</t>
  </si>
  <si>
    <t>Xiaomi Redmi Note 13 Pro (1)</t>
  </si>
  <si>
    <t>Xiaomi Redmi Note 13 Pro 5G (1)</t>
  </si>
  <si>
    <t>Xiaomi Redmi Note 13 (1)</t>
  </si>
  <si>
    <t>Xiaomi Redmi Note 13 5G (4)</t>
  </si>
  <si>
    <t>Xiaomi Poco X6 Pro 5G (4)</t>
  </si>
  <si>
    <t>Xiaomi Poco M6 Pro (1)</t>
  </si>
  <si>
    <t>Xiaomi 13 Lite (2)</t>
  </si>
  <si>
    <t>Xiaomi Redmi 13 (4)</t>
  </si>
  <si>
    <t>Xiaomi Redmi A3 (4)</t>
  </si>
  <si>
    <t>Xiaomi Redmi 14C (4)</t>
  </si>
  <si>
    <t>Xiaomi 14T / 14T Pro (2)</t>
  </si>
  <si>
    <t>Xiaomi Redmi Note 14 (4)</t>
  </si>
  <si>
    <t>Xiaomi Redmi Note 14 5G (4)</t>
  </si>
  <si>
    <t>Xiaomi Redmi Note 14 Pro (1)</t>
  </si>
  <si>
    <t>Xiaomi Redmi Note 14 Pro 5G (4)</t>
  </si>
  <si>
    <t>Xiaomi Poco X7 (4)</t>
  </si>
  <si>
    <t>Xiaomi Poco X7 Pro (1)</t>
  </si>
  <si>
    <t>Чехлы Xiaomi  (7)</t>
  </si>
  <si>
    <t>Xiaomi Poco X3 (11)</t>
  </si>
  <si>
    <t>Xiaomi Poco X3 Pro (19)</t>
  </si>
  <si>
    <t>Xiaomi Mi 10 Lite (14)</t>
  </si>
  <si>
    <t>Xiaomi Mi Not 10 Lite (6)</t>
  </si>
  <si>
    <t>Xiaomi Redmi Note 9 (1)</t>
  </si>
  <si>
    <t>С защитой камеры (1)</t>
  </si>
  <si>
    <t>Для девушек с принтом (2)</t>
  </si>
  <si>
    <t>Xiaomi Redmi Note 9S (1)</t>
  </si>
  <si>
    <t>Xiaomi Redmi 9S (3)</t>
  </si>
  <si>
    <t>Xiaomi Redmi Note 9 Pro (22)</t>
  </si>
  <si>
    <t>С принтом (1)</t>
  </si>
  <si>
    <t>Xiaomi Redmi 9 (8)</t>
  </si>
  <si>
    <t>Xiaomi Redmi 9A (22)</t>
  </si>
  <si>
    <t>Для девушек с рисунком (3)</t>
  </si>
  <si>
    <t>Детский (1)</t>
  </si>
  <si>
    <t>Xiaomi Redmi 7A (7)</t>
  </si>
  <si>
    <t>Xiaomi Redmi Go (4)</t>
  </si>
  <si>
    <t>Xiaomi Redmi Note 6 Pro (2)</t>
  </si>
  <si>
    <t>Xiaomi Redmi 6A (5)</t>
  </si>
  <si>
    <t>Xiaomi Redmi 6 (5)</t>
  </si>
  <si>
    <t>Xiaomi Redmi Note 10 (6)</t>
  </si>
  <si>
    <t>Xiaomi Redmi Note 10S (17)</t>
  </si>
  <si>
    <t>Xiaomi Redmi Note 10 Pro (30)</t>
  </si>
  <si>
    <t>Xiaomi Mi 11 Lite (17)</t>
  </si>
  <si>
    <t>Xiaomi Redmi Note 11 (24)</t>
  </si>
  <si>
    <t>Xiaomi Redmi Note 11S (12)</t>
  </si>
  <si>
    <t>Xiaomi Redmi Note 11 Pro (8)</t>
  </si>
  <si>
    <t>Xiaomi Redmi 10C (16)</t>
  </si>
  <si>
    <t>Xiaomi Redmi A1 (7)</t>
  </si>
  <si>
    <t>Xiaomi Redmi A2 (14)</t>
  </si>
  <si>
    <t>Xiaomi mi A2 (1)</t>
  </si>
  <si>
    <t>Xiaomi Poco M5 (9)</t>
  </si>
  <si>
    <t>Xiaomi Redmi Note 12 4G (1)</t>
  </si>
  <si>
    <t>Xiaomi Redmi Note 12 5G (7)</t>
  </si>
  <si>
    <t>Xiaomi Redmi Note 12S (5)</t>
  </si>
  <si>
    <t>Xiaomi Redmi Note 12 Pro 4G (1)</t>
  </si>
  <si>
    <t>Xiaomi Redmi Note 12 Pro 5G (1)</t>
  </si>
  <si>
    <t>Xiaomi Redmi Note 12 Pro+ 5G (7)</t>
  </si>
  <si>
    <t>Xiaomi 12 Lite (4)</t>
  </si>
  <si>
    <t>Xiaomi Poco M5S (3)</t>
  </si>
  <si>
    <t>Xiaomi Redmi 12C (1)</t>
  </si>
  <si>
    <t>Xiaomi Poco X5 5G (2)</t>
  </si>
  <si>
    <t>Xiaomi Poco X5 Pro 5G (3)</t>
  </si>
  <si>
    <t>Xiaomi Redmi 12 (11)</t>
  </si>
  <si>
    <t>Xiaomi Redmi Note 13 Pro (6)</t>
  </si>
  <si>
    <t>Xiaomi Redmi Note 13 (2)</t>
  </si>
  <si>
    <t>Xiaomi Redmi Note 13 5G (7)</t>
  </si>
  <si>
    <t>Xiaomi Poco X6 Pro 5G (7)</t>
  </si>
  <si>
    <t>Xiaomi Poco M6 Pro (7)</t>
  </si>
  <si>
    <t>Xiaomi Redmi 13 (2)</t>
  </si>
  <si>
    <t>Xiaomi Redmi A3 (7)</t>
  </si>
  <si>
    <t>Xiaomi mi A3 (2)</t>
  </si>
  <si>
    <t>Xiaomi Redmi 14C (2)</t>
  </si>
  <si>
    <t>Xiaomi Redmi Note 14 (1)</t>
  </si>
  <si>
    <t>Xiaomi Redmi Note 14 5G (1)</t>
  </si>
  <si>
    <t>Xiaomi Redmi Note 14 Pro 5G (1)</t>
  </si>
  <si>
    <t>Xiaomi Poco X7 (7)</t>
  </si>
  <si>
    <t>[Перейти в карту выгрузки]</t>
  </si>
  <si>
    <t>Фраза</t>
  </si>
  <si>
    <t>Показы [G.SC]</t>
  </si>
  <si>
    <t>Релевантный URL [Google]</t>
  </si>
  <si>
    <t>H1</t>
  </si>
  <si>
    <t>Title</t>
  </si>
  <si>
    <t>Description</t>
  </si>
  <si>
    <t>купить защитное стекло на xiaomi</t>
  </si>
  <si>
    <t>Защитные стекла для смартфонов Xiaomi</t>
  </si>
  <si>
    <t>Купить защитное стекло на Xiaomi | Недоророе стекло на телефон Ксиоми</t>
  </si>
  <si>
    <t>Защитные стекла для смартфонов Xiaomi ₴ лучшие цены для стелок на телефон Ксиоми, ✈ быстрая доставка по Украине.</t>
  </si>
  <si>
    <t>защитные стекла для смартфонов xiaomi</t>
  </si>
  <si>
    <t>стекло на телефон ксиоми</t>
  </si>
  <si>
    <t>защитное стекло poco x3 nfc</t>
  </si>
  <si>
    <t>Защитные стекла Poco X3 на Xiaomi</t>
  </si>
  <si>
    <t>Защитное стекло Poco X3 NFC на Xiaomi | купить в интернет-магазине Mobiks</t>
  </si>
  <si>
    <t>Защитные стекла для Xiaomi Poco X3 NFC ⚡ Быстрая доставка по Украине ⭐ Большой ассортимент.</t>
  </si>
  <si>
    <t>защитное стекло poco x3 pro</t>
  </si>
  <si>
    <t>Защитные стекла Poco X3 Pro на Xiaomi</t>
  </si>
  <si>
    <t>Защитное стекло Poco X3 Pro (Поко Х3 Про) на Xiaomi | купить стекло Поко Х3 Про в Mobiks</t>
  </si>
  <si>
    <t>Защитные стекла для Xiaomi Poco X3 Pro ⚡ Быстрая доставка по Украине ⭐ Недорогие цены на стекло Поко Х3 Про.</t>
  </si>
  <si>
    <t>стекло poco x3 pro</t>
  </si>
  <si>
    <t>защитное стекло поко х3 про</t>
  </si>
  <si>
    <t>стекло на поко x3 pro</t>
  </si>
  <si>
    <t>стекло поко х3 про</t>
  </si>
  <si>
    <t>защитное стекло на поко x3 pro</t>
  </si>
  <si>
    <t>xiaomi mi note 10 lite стекло</t>
  </si>
  <si>
    <t>Защитные стекла Xiaomi Mi Note 10 Lite</t>
  </si>
  <si>
    <t>Защитное стекло Xiaomi Mi Note 10 Lite | купить стекло Ми Нот 10 Лайт в Mobiks</t>
  </si>
  <si>
    <t>Защитные стекла Xiaomi Mi Note 10 Lite ⚡ Быстрая доставка по Украине ⭐Секло Ми Нот 10 Лайт недорого.</t>
  </si>
  <si>
    <t>стекло mi 10 lite</t>
  </si>
  <si>
    <t>стекло ми нот 10 лайт</t>
  </si>
  <si>
    <t>защитное стекло xiaomi mi 10 lite</t>
  </si>
  <si>
    <t>купить защитное стекло на xiaomi redmi note 9</t>
  </si>
  <si>
    <t>Купить защитное стекло на Xiaomi Redmi Note 9 | Стекло Редми Нот 9 в Mobiks</t>
  </si>
  <si>
    <t>Защитные стекла Xiaomi Mi Note 10 Lite ⚡ Быстрая доставка по Украине ⭐ Стекло Ми Нот 10 Лайт недорого.</t>
  </si>
  <si>
    <t>защитное стекло редми нот 9</t>
  </si>
  <si>
    <t>xiaomi redmi note 9 защитное стекло</t>
  </si>
  <si>
    <t>стекло на редми нот 9</t>
  </si>
  <si>
    <t>стекло на ксиоми редми нот 9</t>
  </si>
  <si>
    <t>стекло xiaomi redmi note 9</t>
  </si>
  <si>
    <t>защитное стекло на редми ноут 9</t>
  </si>
  <si>
    <t>купить защитное стекло на ксиоми редми нот 9</t>
  </si>
  <si>
    <t>купить защитное стекло на редми нот 9</t>
  </si>
  <si>
    <t>купить стекло на редми нот 9</t>
  </si>
  <si>
    <t>купить защитное стекло redmi note 9</t>
  </si>
  <si>
    <t>redmi note 9 защитное стекло</t>
  </si>
  <si>
    <t>redmi note 9 стекло</t>
  </si>
  <si>
    <t>защитное стекло ксиоми редми нот 9</t>
  </si>
  <si>
    <t>защитное стекло xiaomi redmi note 9s</t>
  </si>
  <si>
    <t>Защитные стекла Xiaomi Redmi Note 9s</t>
  </si>
  <si>
    <t>Защитное стекло Xiaomi Redmi Note 9s | купить в интернет-магазине в Mobiks</t>
  </si>
  <si>
    <t>Защитные стекла Xiaomi Redmi Note 9s ⚡ Быстрая доставка по Украине ⭐ Большой ассортимент.</t>
  </si>
  <si>
    <t>redmi note 9s стекло</t>
  </si>
  <si>
    <t>redmi note 9s защитное стекло</t>
  </si>
  <si>
    <t>купить защитное стекло на xiaomi redmi note 9 pro</t>
  </si>
  <si>
    <t>Защитные стекла Xiaomi Redmi Note 9 Pro</t>
  </si>
  <si>
    <t>Купить защитное стекло на Xiaomi Redmi Note 9 Pro | Лучшее защитное стекло Редми Ноут 9 Про</t>
  </si>
  <si>
    <t>Защитные стекла Xiaomi Redmi Note 9 Pro ⚡ Быстрая доставка по Украине ⭐ Лучшее стекло Редми Ноут 9 Про недорого.</t>
  </si>
  <si>
    <t>лучшее защитное стекло для xiaomi redmi note 9 pro</t>
  </si>
  <si>
    <t>защитное стекло redmi note 9 pro</t>
  </si>
  <si>
    <t>redmi note 9 pro стекло</t>
  </si>
  <si>
    <t>стекло редми ноут 9 про</t>
  </si>
  <si>
    <t>xiaomi redmi note 9 pro защитное стекло</t>
  </si>
  <si>
    <t>xiaomi redmi note 9 pro стекло</t>
  </si>
  <si>
    <t>защитное стекло note 9 pro</t>
  </si>
  <si>
    <t>купить защитное стекло на redmi note 9 pro</t>
  </si>
  <si>
    <t>купить защитное стекло на xiaomi redmi 9 pro</t>
  </si>
  <si>
    <t>стекло на сяоми редми ноут 9 про</t>
  </si>
  <si>
    <t>защитное стекло на сяоми редми нот 9 про</t>
  </si>
  <si>
    <t>защитное стекло на сяоми редми ноут 9 про</t>
  </si>
  <si>
    <t>заднее стекло redmi note 9 pro</t>
  </si>
  <si>
    <t>заднее стекло редми нот 9 про</t>
  </si>
  <si>
    <t>матовое защитное стекло xiaomi redmi note 9 pro</t>
  </si>
  <si>
    <t>защитное стекло на редми 9</t>
  </si>
  <si>
    <t>Защитные стекла на Редми 9</t>
  </si>
  <si>
    <t>Защитное стекло на телефон Редми 9| Купить защитное стекло на Xiaomi Redmi 9</t>
  </si>
  <si>
    <t>Защитные стекла на Редми 9 ⚡ Быстрая доставка по Украине ⭐ Стекло на Xiaomi Redmi 9 недорого.</t>
  </si>
  <si>
    <t>стекло на редми 9</t>
  </si>
  <si>
    <t>купить стекло на телефон редми 9</t>
  </si>
  <si>
    <t>купить защитное стекло на xiaomi redmi 9</t>
  </si>
  <si>
    <t>стекло на телефон редми 9</t>
  </si>
  <si>
    <t>купить стекло на редми 9</t>
  </si>
  <si>
    <t>купить защитное стекло на редми 9</t>
  </si>
  <si>
    <t>redmi 9 стекло</t>
  </si>
  <si>
    <t>защитное стекло ксиоми редми 9</t>
  </si>
  <si>
    <t>защитное стекло на сяоми редми 9</t>
  </si>
  <si>
    <t>xiaomi redmi 9 стекло</t>
  </si>
  <si>
    <t>стекло на ксиоми редми 9</t>
  </si>
  <si>
    <t>стекло на редми 9 цена</t>
  </si>
  <si>
    <t>стекло на сяоми редми 9</t>
  </si>
  <si>
    <t>redmi 9 защитное стекло</t>
  </si>
  <si>
    <t>защитное стекло на телефон редми 9</t>
  </si>
  <si>
    <t>сколько стоит защитное стекло на редми 9</t>
  </si>
  <si>
    <t>защитное стекло редми 9а</t>
  </si>
  <si>
    <t>Защитные стекла на Редми 9а</t>
  </si>
  <si>
    <t>Защитное стекло Редми 9а| Купить защитное стекло на Redmi 9a</t>
  </si>
  <si>
    <t>Защитные стекла на Редми 9а ⚡ Быстрая доставка по Украине ⭐ Стекло на Redmi 9a недорого.</t>
  </si>
  <si>
    <t>купить защитное стекло на редми 9а</t>
  </si>
  <si>
    <t>стекло на редми 9а</t>
  </si>
  <si>
    <t>защитное стекло redmi 9a</t>
  </si>
  <si>
    <t>redmi 9a стекло</t>
  </si>
  <si>
    <t>стекло на телефон редми 9а</t>
  </si>
  <si>
    <t>поменять стекло на редми 9а</t>
  </si>
  <si>
    <t>-</t>
  </si>
  <si>
    <t>сколько стоит поменять стекло на редми 9а</t>
  </si>
  <si>
    <t>стекло редми 7а</t>
  </si>
  <si>
    <t>Защитные стекла на Редми 7а</t>
  </si>
  <si>
    <t>Защитное стекло Редми 7а| Купить защитное стекло на Xiaomi Redmi 7a</t>
  </si>
  <si>
    <t>Защитные стекла на Редми 7а ⚡ Быстрая доставка по Украине ⭐ Стекло на Redmi 7a недорого.</t>
  </si>
  <si>
    <t>стекло xiaomi redmi 7a</t>
  </si>
  <si>
    <t>стекло redmi 7a</t>
  </si>
  <si>
    <t>защитное стекло на redmi 7a</t>
  </si>
  <si>
    <t>защитное стекло на редми 7а</t>
  </si>
  <si>
    <t>защитное стекло редми 7а купить</t>
  </si>
  <si>
    <t>купить защитное стекло на redmi 7a</t>
  </si>
  <si>
    <t>купить защитное стекло на xiaomi redmi 7а</t>
  </si>
  <si>
    <t>купить стекло на редми 7а</t>
  </si>
  <si>
    <t>стекло на редми 7 а</t>
  </si>
  <si>
    <t>защитное стекло xiaomi redmi 7a</t>
  </si>
  <si>
    <t>защитное стекло xiaomi redmi 7а</t>
  </si>
  <si>
    <t>стекло redmi go</t>
  </si>
  <si>
    <t>Защитные стекла на Xiaomi Redmi Go</t>
  </si>
  <si>
    <t>Защитное стекло для Xiaomi Redmi Go| Купить стекло Сяоми Редми Гоу</t>
  </si>
  <si>
    <t>Защитные стекла на Xiaomi Redmi Go ⚡ Быстрая доставка по Украине ⭐ Стекло Сяоми Редми Гоу недорого.</t>
  </si>
  <si>
    <t>стекло редми го</t>
  </si>
  <si>
    <t>купить стекло redmi go</t>
  </si>
  <si>
    <t>купить стекло редми го</t>
  </si>
  <si>
    <t>защитное стекло redmi go</t>
  </si>
  <si>
    <t>защитное стекло редми го</t>
  </si>
  <si>
    <t>купить защитное стекло redmi go</t>
  </si>
  <si>
    <t>купить защитное стекло редми го</t>
  </si>
  <si>
    <t>redmi note 6 pro стекло</t>
  </si>
  <si>
    <t>Защитные стекла Xiaomi Redmi Note 6 Pro</t>
  </si>
  <si>
    <t>Купить защитное стекло на Xiaomi Redmi Note 6 Pro | Стекло на Ксиоми Редми Нот 6 Про</t>
  </si>
  <si>
    <t>Защитные стекла Xiaomi Redmi Note 6 Pro ⚡ Быстрая доставка по Украине ⭐ Стекло на Ксиоми Редми Нот 6 Про недорого.</t>
  </si>
  <si>
    <t>xiaomi redmi note 6 pro защитное стекло</t>
  </si>
  <si>
    <t>защитное стекло на ксиоми редми нот 6 про</t>
  </si>
  <si>
    <t>защитное стекло на редми нот 6 про</t>
  </si>
  <si>
    <t>купить защитное стекло на xiaomi redmi note 6 pro</t>
  </si>
  <si>
    <t>стекло на редми нот 6 про</t>
  </si>
  <si>
    <t>защитное стекло redmi note 6 pro</t>
  </si>
  <si>
    <t>стекло redmi 6a</t>
  </si>
  <si>
    <t>Защитные стекла на Xiaomi Redmi 6а</t>
  </si>
  <si>
    <t>Купить защитное стекло на Xiaomi Redmi 6а | Стекло Редми 6а</t>
  </si>
  <si>
    <t>Защитные стекла на Xiaomi Redmi 6а ⚡ Быстрая доставка по Украине ⭐ Стекло Редми 6а недорого.</t>
  </si>
  <si>
    <t>стекло редми 6а</t>
  </si>
  <si>
    <t>redmi 6a защитное стекло</t>
  </si>
  <si>
    <t>купить защитное стекло на xiaomi redmi 6а</t>
  </si>
  <si>
    <t>купить защитное стекло на редми 6а</t>
  </si>
  <si>
    <t>купить стекло на редми 6а</t>
  </si>
  <si>
    <t>xiaomi redmi 6a защитное стекло</t>
  </si>
  <si>
    <t>защитное стекло на редми 6а</t>
  </si>
  <si>
    <t>стекло redmi 6</t>
  </si>
  <si>
    <t>Защитные стекла на Xiaomi Redmi 6</t>
  </si>
  <si>
    <t>Купить защитное стекло на Xiaomi Redmi 6| Стекло Редми 6</t>
  </si>
  <si>
    <t>Защитные стекла на Xiaomi Redmi 6 ⚡ Быстрая доставка по Украине ⭐ Стекло Редми 6 недорого.</t>
  </si>
  <si>
    <t>стекло xiaomi redmi 6</t>
  </si>
  <si>
    <t>redmi 6 защитное стекло</t>
  </si>
  <si>
    <t>xiaomi redmi 6 защитное стекло</t>
  </si>
  <si>
    <t>защитное стекло на редми 6</t>
  </si>
  <si>
    <t>купить защитное стекло на xiaomi redmi 6</t>
  </si>
  <si>
    <t>купить защитное стекло на редми 6</t>
  </si>
  <si>
    <t>купить стекло на редми 6</t>
  </si>
  <si>
    <t>защитное стекло xiaomi redmi note 10 s</t>
  </si>
  <si>
    <t>Защитные стекла Xiaomi Redmi Note 10 S</t>
  </si>
  <si>
    <t>Защитное стекло Xiaomi Redmi Note 10 S | купить в интернет-магазине Mobiks</t>
  </si>
  <si>
    <t>Защитные стекла Xiaomi Redmi Note 10 S ⚡ Быстрая доставка по Украине ⭐ Большой ассортимент.</t>
  </si>
  <si>
    <t>купить защитное стекло на xiaomi redmi note 10 pro</t>
  </si>
  <si>
    <t>Защитные стекла на Xiaomi Redmi Note 10 Pro</t>
  </si>
  <si>
    <t>Купить защитное стекло на Xiaomi Redmi Note 10 Pro | Стекло на Редми Нот 10 Про</t>
  </si>
  <si>
    <t>Защитные стекла на Xiaomi Redmi Note 10 Pro ⚡ Быстрая доставка по Украине ⭐ Стекло на Редми Нот 10 Про недорого.</t>
  </si>
  <si>
    <t>защитное стекло на редми нот 10 про</t>
  </si>
  <si>
    <t>стекло на редми нот 10 про</t>
  </si>
  <si>
    <t>защитное стекло redmi note 10 pro</t>
  </si>
  <si>
    <t>redmi note 10 pro стекло</t>
  </si>
  <si>
    <t>стекло xiaomi redmi note 10 pro</t>
  </si>
  <si>
    <t>защитное стекло на ксиоми редми нот 10 про</t>
  </si>
  <si>
    <t>стекло ми 11 лайт</t>
  </si>
  <si>
    <t>Защитные стекла на Xiaomi Mi 11 Lite</t>
  </si>
  <si>
    <t>Купить защитное стекло на Xiaomi Mi 11 Lite | Стекло на Сяоми Ми 11 Лайт</t>
  </si>
  <si>
    <t>Защитные стекла на Xiaomi Mi 11 Lite ⚡ Быстрая доставка по Украине ⭐ Стекло на Сяоми Ми 11 Лайт недорого.</t>
  </si>
  <si>
    <t>стекло xiaomi mi 11 lite</t>
  </si>
  <si>
    <t>стекло mi 11 lite</t>
  </si>
  <si>
    <t>защитное стекло ми 11 лайт</t>
  </si>
  <si>
    <t>защитное стекло на сяоми ми 11 лайт</t>
  </si>
  <si>
    <t>стекло на ксиоми ми 11 лайт</t>
  </si>
  <si>
    <t>стекло на сяоми ми 11 лайт</t>
  </si>
  <si>
    <t>xiaomi mi 11 lite защитное стекло</t>
  </si>
  <si>
    <t>mi 11 lite защитное стекло</t>
  </si>
  <si>
    <t>xiaomi mi 11 lite 5g стекло</t>
  </si>
  <si>
    <t>защитное стекло xiaomi 11 lite</t>
  </si>
  <si>
    <t>купить защитное стекло на xiaomi mi 11 lite</t>
  </si>
  <si>
    <t>стекло xiaomi 11 lite</t>
  </si>
  <si>
    <t>стекло на редми нот 11</t>
  </si>
  <si>
    <t>Защитные стекла на Редми Нот 11</t>
  </si>
  <si>
    <t>Стекло на Редми Нот 11 | купить защитное стекло на Xiaomi Redmi Note 11</t>
  </si>
  <si>
    <t>Защитные стекла на Редми Нот 11 ⚡ Быстрая доставка по Украине ⭐ Купить защитное стекло на Xiaomi Redmi Note 11 недорого.</t>
  </si>
  <si>
    <t>защитное стекло редми нот 11</t>
  </si>
  <si>
    <t>защитное стекло redmi note 11</t>
  </si>
  <si>
    <t>купить защитное стекло на xiaomi redmi note 11</t>
  </si>
  <si>
    <t>redmi note 11 стекло</t>
  </si>
  <si>
    <t>защитное стекло xiaomi redmi note 11 pro</t>
  </si>
  <si>
    <t>Защитные стекла Xiaomi Redmi Note 11 Pro</t>
  </si>
  <si>
    <t>Защитное стекло Xiaomi Redmi Note 11 Pro | купить в интернет-магазине Mobiks</t>
  </si>
  <si>
    <t>Защитные стекла Xiaomi Redmi Note 11 Pro ⚡ Быстрая доставка по Украине ⭐ Большой ассортимент.</t>
  </si>
  <si>
    <t>купить стекло на редми 10с</t>
  </si>
  <si>
    <t>Защитные стекла Redmi 10c</t>
  </si>
  <si>
    <t>Купить стекло на Редми 10с | Защитное стекло Redmi 10c</t>
  </si>
  <si>
    <t>Защитные стекла Redmi 10c ⚡ Быстрая доставка по Украине ⭐ Купить стекло на Редми 10с недорого.</t>
  </si>
  <si>
    <t>защитное стекло на редми 10с</t>
  </si>
  <si>
    <t>стекло на редми 10с</t>
  </si>
  <si>
    <t>защитное стекло redmi 10c</t>
  </si>
  <si>
    <t>стекло redmi 10c</t>
  </si>
  <si>
    <t>redmi a1 стекло</t>
  </si>
  <si>
    <t>Защитные стекла Redmi A1</t>
  </si>
  <si>
    <t>Стекло Redmi A1 | купить в интернет-магазине Mobiks</t>
  </si>
  <si>
    <t>Защитные стекла Redmi A1 ⚡ Быстрая доставка по Украине ⭐ Большой ассортимент.</t>
  </si>
  <si>
    <t>стекло redmi a2</t>
  </si>
  <si>
    <t>Защитные стекла Redmi A2</t>
  </si>
  <si>
    <t>Купить стекло на  Redmi A2 | Защитное стекло Редми А2</t>
  </si>
  <si>
    <t>Защитные стекла Redmi A2 ⚡ Быстрая доставка по Украине ⭐ Большой ассортимент.</t>
  </si>
  <si>
    <t>стекло редми а2</t>
  </si>
  <si>
    <t>купить стекло redmi a2</t>
  </si>
  <si>
    <t>купить стекло редми а2</t>
  </si>
  <si>
    <t>защитное стекло redmi a2</t>
  </si>
  <si>
    <t>защитное стекло редми а2</t>
  </si>
  <si>
    <t>купить защитное стекло redmi a2</t>
  </si>
  <si>
    <t>купить защитное стекло редми а2</t>
  </si>
  <si>
    <t>защитное стекло на поко м5</t>
  </si>
  <si>
    <t>Защитные стекла Poco M5</t>
  </si>
  <si>
    <t>Защитное стекло на Поко М5 | купить стекло Poco M5</t>
  </si>
  <si>
    <t>Стекла Poco M5 ⚡ Быстрая доставка по Украине ⭐ Защитное стекло на Поко М5 недорого.</t>
  </si>
  <si>
    <t>стекло poco m5</t>
  </si>
  <si>
    <t>poco m5 защитное стекло</t>
  </si>
  <si>
    <t>стекло redmi note 12 4g</t>
  </si>
  <si>
    <t>Защитные стекла Redmi Note 12 4G</t>
  </si>
  <si>
    <t>Защитное стекло Redmi Note 12 4G | купить в интернет-магазине Mobiks</t>
  </si>
  <si>
    <t>Защитные стекла Redmi Note 12 4G ⚡ Быстрая доставка по Украине ⭐ Большой ассортимент.</t>
  </si>
  <si>
    <t>купить стекло redmi note 12 4g</t>
  </si>
  <si>
    <t>защитное стекло redmi note 12 4g</t>
  </si>
  <si>
    <t>купить защитное стекло redmi note 12 4g</t>
  </si>
  <si>
    <t>стекло redmi note 12 5g</t>
  </si>
  <si>
    <t>Защитные стекла Redmi Note 12 5G</t>
  </si>
  <si>
    <t>Защитное стекло Redmi Note 12 5G | купить в интернет-магазине Mobiks</t>
  </si>
  <si>
    <t>Защитные стекла Redmi Note 12 5G ⚡ Быстрая доставка по Украине ⭐ Большой ассортимент.</t>
  </si>
  <si>
    <t>купить стекло redmi note 12 5g</t>
  </si>
  <si>
    <t>защитное стекло redmi note 12 5g</t>
  </si>
  <si>
    <t>купить защитное стекло redmi note 12 5g</t>
  </si>
  <si>
    <t>стекло redmi note 12s</t>
  </si>
  <si>
    <t>Защитные стекла Redmi Note 12s</t>
  </si>
  <si>
    <t>Защитное cтекло Redmi Note 12s | купить в интернет-магазине Mobiks</t>
  </si>
  <si>
    <t>Защитные стекла Redmi Note 12s ⚡ Быстрая доставка по Украине ⭐ Большой ассортимент.</t>
  </si>
  <si>
    <t>защитное стекло redmi note 12s</t>
  </si>
  <si>
    <t>стекло redmi note 12 pro 4g</t>
  </si>
  <si>
    <t>Защитные стекла Redmi Note 12 Pro 4G</t>
  </si>
  <si>
    <t>Защитное cтекло Redmi Note 12 Pro 4G| купить в интернет-магазине Mobiks</t>
  </si>
  <si>
    <t>Защитные стекла Redmi Note 12 Pro 4G ⚡ Быстрая доставка по Украине ⭐ Большой ассортимент.</t>
  </si>
  <si>
    <t>купить стекло redmi note 12 pro 4g</t>
  </si>
  <si>
    <t>защитное стекло redmi note 12 pro 4g</t>
  </si>
  <si>
    <t>купить защитное стекло redmi note 12 pro 4g</t>
  </si>
  <si>
    <t>стекло redmi note 12 pro 5g</t>
  </si>
  <si>
    <t>Защитные стекла Redmi Note 12 Pro 5G</t>
  </si>
  <si>
    <t>Защитное cтекло Redmi Note 12 Pro 5G| купить в интернет-магазине Mobiks</t>
  </si>
  <si>
    <t>Защитные стекла Redmi Note 12 Pro 5G ⚡ Быстрая доставка по Украине ⭐ Большой ассортимент.</t>
  </si>
  <si>
    <t>купить стекло redmi note 12 pro 5g</t>
  </si>
  <si>
    <t>защитное стекло redmi note 12 pro 5g</t>
  </si>
  <si>
    <t>купить защитное стекло redmi note 12 pro 5g</t>
  </si>
  <si>
    <t>стекло redmi note 12 pro+ 5g</t>
  </si>
  <si>
    <t>Защитные стекла Redmi Note 12 Pro Plus 5G</t>
  </si>
  <si>
    <t>Защитное cтекло Redmi Note 12 Pro Plus 5G| купить в интернет-магазине Mobiks</t>
  </si>
  <si>
    <t>Защитные стекла Redmi Note 12 Pro Plus 5G ⚡ Быстрая доставка по Украине ⭐ Большой ассортимент.</t>
  </si>
  <si>
    <t>купить стекло redmi note 12 pro+ 5g</t>
  </si>
  <si>
    <t>защитное стекло redmi note 12 pro+ 5g</t>
  </si>
  <si>
    <t>купить защитное стекло redmi note 12 pro+ 5g</t>
  </si>
  <si>
    <t>стекло xiaomi 12 lite</t>
  </si>
  <si>
    <t>Защитные стекла Xiaomi 12 Lite</t>
  </si>
  <si>
    <t>Защитное cтекло Xiaomi 12 Lite| купить в интернет-магазине Mobiks</t>
  </si>
  <si>
    <t>Защитные стекла Xiaomi 12 Lite ⚡ Быстрая доставка по Украине ⭐ Большой ассортимент.</t>
  </si>
  <si>
    <t>xiaomi 12 lite защитное стекло</t>
  </si>
  <si>
    <t>poco m5s стекло</t>
  </si>
  <si>
    <t>Защитные стекла Poco M5s</t>
  </si>
  <si>
    <t>Защитное cтекло Poco M5s | купить в интернет-магазине Mobiks</t>
  </si>
  <si>
    <t>Защитные стекла Poco M5s ⚡ Быстрая доставка по Украине ⭐ Большой ассортимент.</t>
  </si>
  <si>
    <t>стекло редми 12с</t>
  </si>
  <si>
    <t>Защитные стекла Redmi 12c</t>
  </si>
  <si>
    <t>Cтекло Редми 12с | купить защитное стекло Redmi 12c</t>
  </si>
  <si>
    <t xml:space="preserve">Защитные стекла Redmi 12c ⚡ Быстрая доставка по Украине ⭐ Cтекло Редми 12с недорого. </t>
  </si>
  <si>
    <t>защитное стекло redmi 12c</t>
  </si>
  <si>
    <t>стекло poco x5 5g</t>
  </si>
  <si>
    <t>Защитные стекла Poco X5 5G</t>
  </si>
  <si>
    <t>Защитное cтекло Poco X5 5G | купить в интернет-магазине Mobiks</t>
  </si>
  <si>
    <t>Защитные стекла Poco X5 5G ⚡ Быстрая доставка по Украине ⭐ Большой ассортимент.</t>
  </si>
  <si>
    <t>купить стекло poco x5 5g</t>
  </si>
  <si>
    <t>защитное стекло poco x5 5g</t>
  </si>
  <si>
    <t>купить защитное стекло poco x5 5g</t>
  </si>
  <si>
    <t>стекло poco x5 pro 5g</t>
  </si>
  <si>
    <t>Защитные стекла Poco X5 Pro 5G</t>
  </si>
  <si>
    <t>Защитное cтекло Poco X5 Pro 5G | купить в интернет-магазине Mobiks</t>
  </si>
  <si>
    <t>Защитные стекла Poco X5 Pro 5G ⚡ Быстрая доставка по Украине ⭐ Большой ассортимент.</t>
  </si>
  <si>
    <t>купить стекло poco x5 pro 5g</t>
  </si>
  <si>
    <t>защитное стекло poco x5 pro 5g</t>
  </si>
  <si>
    <t>купить защитное стекло poco x5 pro 5g</t>
  </si>
  <si>
    <t>стекло редми 12</t>
  </si>
  <si>
    <t>Защитные стекла Xiaomi Redmi 12</t>
  </si>
  <si>
    <t>Cтекло Редми 12 | купить защитное стекло Xiaomi Redmi 12</t>
  </si>
  <si>
    <t>Защитные стекла Xiaomi Redmi 12 ⚡ Быстрая доставка по Украине ⭐ Cтекло Редми 12 недорого.</t>
  </si>
  <si>
    <t>стекло redmi 12</t>
  </si>
  <si>
    <t>защитное стекло xiaomi 12</t>
  </si>
  <si>
    <t>стекло xiaomi 12</t>
  </si>
  <si>
    <t>стекло redmi 13c</t>
  </si>
  <si>
    <t>Защитные стекла Redmi 13c</t>
  </si>
  <si>
    <t>Защитное стекло Redmi 13c | купить в интернет-магазине Mobiks</t>
  </si>
  <si>
    <t>Защитные стекла Redmi 13c ⚡ Быстрая доставка по Украине ⭐ Большой ассортимент.</t>
  </si>
  <si>
    <t>защитное стекло redmi 13c</t>
  </si>
  <si>
    <t>стекло redmi note 13 pro</t>
  </si>
  <si>
    <t>Защитные стекла Redmi Note 13 Pro</t>
  </si>
  <si>
    <t>Стекло Redmi Note 13 Pro | купить в интернет-магазине Mobiks</t>
  </si>
  <si>
    <t>Защитные стекла Redmi Note 13 Pro ⚡ Быстрая доставка по Украине ⭐ Большой ассортимент.</t>
  </si>
  <si>
    <t>защитное стекло redmi note 13 pro 5g</t>
  </si>
  <si>
    <t>Защитные стекла Redmi Note 13 Pro 5G</t>
  </si>
  <si>
    <t>Стекло Redmi Note 13 Pro 5G | купить в интернет-магазине Mobiks</t>
  </si>
  <si>
    <t>Защитные стекла Redmi Note 13 Pro 5G ⚡ Быстрая доставка по Украине ⭐ Большой ассортимент.</t>
  </si>
  <si>
    <t>стекло redmi note 13</t>
  </si>
  <si>
    <t>Защитные стекла Redmi Note 13</t>
  </si>
  <si>
    <t>Стекло Redmi Note 13 | купить в интернет-магазине Mobiks</t>
  </si>
  <si>
    <t>Защитные стекла Redmi Note 13 ⚡ Быстрая доставка по Украине ⭐ Большой ассортимент.</t>
  </si>
  <si>
    <t>стекло redmi note 13 5g</t>
  </si>
  <si>
    <t>Защитные стекла Redmi Note 13 5G</t>
  </si>
  <si>
    <t>Защитное стекло Redmi Note 13 5G | купить в интернет-магазине Mobiks</t>
  </si>
  <si>
    <t>Защитные стекла Redmi Note 5G ⚡ Быстрая доставка по Украине ⭐ Большой ассортимент.</t>
  </si>
  <si>
    <t>купить стекло redmi note 13 5g</t>
  </si>
  <si>
    <t>защитное стекло redmi note 13 5g</t>
  </si>
  <si>
    <t>купить защитное стекло redmi note 13 5g</t>
  </si>
  <si>
    <t>стекло poco x6 pro 5g</t>
  </si>
  <si>
    <t>Защитные стекла Poco X6 Pro 5G</t>
  </si>
  <si>
    <t>Защитное стекло Poco X6 Pro 5G | купить в интернет-магазине Mobiks</t>
  </si>
  <si>
    <t>Защитные стекла Poco X6 Pro 5G ⚡ Быстрая доставка по Украине ⭐ Большой ассортимент.</t>
  </si>
  <si>
    <t>купить стекло poco x6 pro 5g</t>
  </si>
  <si>
    <t>защитное стекло poco x6 pro 5g</t>
  </si>
  <si>
    <t>купить защитное стекло poco x6 pro 5g</t>
  </si>
  <si>
    <t>стекло poco m6 pro</t>
  </si>
  <si>
    <t>Защитные стекла Poco M6 Pro</t>
  </si>
  <si>
    <t>Стекло Poco M6 Pro | купить в интернет-магазине Mobiks</t>
  </si>
  <si>
    <t>Защитные стекла Poco M6 Pro ⚡ Быстрая доставка по Украине ⭐ Большой ассортимент.</t>
  </si>
  <si>
    <t>стекло xiaomi 13 lite</t>
  </si>
  <si>
    <t>Защитные стекла Xiaomi 13 Lite</t>
  </si>
  <si>
    <t>Защитное стекло Xiaomi 13 Lite | купить в интернет-магазине Mobiks</t>
  </si>
  <si>
    <t>Защитные стекла Xiaomi 13 Lite ⚡ Быстрая доставка по Украине ⭐ Большой ассортимент.</t>
  </si>
  <si>
    <t>защитное стекло xiaomi 13 lite</t>
  </si>
  <si>
    <t>стекло redmi 13</t>
  </si>
  <si>
    <t>Защитные стекла Redmi 13</t>
  </si>
  <si>
    <t>Защитное стекло Redmi 13 | купить в интернет-магазине Mobiks</t>
  </si>
  <si>
    <t>Защитные стекла Redmi 13 ⚡ Быстрая доставка по Украине ⭐ Большой ассортимент.</t>
  </si>
  <si>
    <t>купить стекло redmi 13</t>
  </si>
  <si>
    <t>защитное стекло redmi 13</t>
  </si>
  <si>
    <t>купить защитное стекло redmi 13</t>
  </si>
  <si>
    <t>стекло redmi a3</t>
  </si>
  <si>
    <t>Защитные стекла Redmi A3</t>
  </si>
  <si>
    <t>Защитное стекло Redmi A3 | купить в интернет-магазине Mobiks</t>
  </si>
  <si>
    <t>Защитные стекла Redmi A3 ⚡ Быстрая доставка по Украине ⭐ Большой ассортимент.</t>
  </si>
  <si>
    <t>купить стекло redmi a3</t>
  </si>
  <si>
    <t>защитное стекло redmi a3</t>
  </si>
  <si>
    <t>купить защитное стекло redmi a3</t>
  </si>
  <si>
    <t>стекло redmi 14c</t>
  </si>
  <si>
    <t>Защитные стекла Redmi 14c</t>
  </si>
  <si>
    <t>Защитное стекло Redmi 14c | купить в интернет-магазине Mobiks</t>
  </si>
  <si>
    <t>Защитные стекла Redmi 14c ⚡ Быстрая доставка по Украине ⭐ Большой ассортимент.</t>
  </si>
  <si>
    <t>купить стекло redmi 14c</t>
  </si>
  <si>
    <t>защитное стекло redmi 14c</t>
  </si>
  <si>
    <t>купить защитное стекло redmi 14c</t>
  </si>
  <si>
    <t>стекло xiaomi 14t pro</t>
  </si>
  <si>
    <t>Защитные стекла Xiaomi 14t (14t Pro)</t>
  </si>
  <si>
    <t>Стекло Xiaomi 14t Pro (14t Pro) | купить в интернет-магазине Mobiks</t>
  </si>
  <si>
    <t>Защитные стекла Xiaomi 14t Pro (14t Pro) ⚡ Быстрая доставка по Украине ⭐ Большой ассортимент.</t>
  </si>
  <si>
    <t>стекло xiaomi 14t</t>
  </si>
  <si>
    <t>стекло redmi note 14</t>
  </si>
  <si>
    <t>Защитные стекла Redmi Note 14</t>
  </si>
  <si>
    <t>Защитное стекло Redmi Note 14 | купить в интернет-магазине Mobiks</t>
  </si>
  <si>
    <t>Защитные стекла Redmi Note 14 ⚡ Быстрая доставка по Украине ⭐ Большой ассортимент.</t>
  </si>
  <si>
    <t>купить стекло redmi note 14</t>
  </si>
  <si>
    <t>защитное стекло redmi note 14</t>
  </si>
  <si>
    <t>купить защитное стекло redmi note 14</t>
  </si>
  <si>
    <t>стекло redmi note 14 5g</t>
  </si>
  <si>
    <t>Защитные стекла Redmi Note 14 5G</t>
  </si>
  <si>
    <t>Защитное стекло Redmi Note 14 5G | купить в интернет-магазине Mobiks</t>
  </si>
  <si>
    <t>Защитные стекла Redmi Note 14 5G ⚡ Быстрая доставка по Украине ⭐ Большой ассортимент.</t>
  </si>
  <si>
    <t>купить стекло redmi note 14 5g</t>
  </si>
  <si>
    <t>защитное стекло redmi note 14 5g</t>
  </si>
  <si>
    <t>купить защитное стекло redmi note 14 5g</t>
  </si>
  <si>
    <t>стекло redmi note 14 pro</t>
  </si>
  <si>
    <t>Защитные стекла Redmi Note 14 Pro</t>
  </si>
  <si>
    <t>Cтекло Redmi Note 14 Pro | купить в интернет-магазине Mobiks</t>
  </si>
  <si>
    <t>Защитные стекла Redmi Note 14 Pro ⚡ Быстрая доставка по Украине ⭐ Большой ассортимент.</t>
  </si>
  <si>
    <t>стекло redmi note 14 pro 5g</t>
  </si>
  <si>
    <t>Защитные стекла Redmi Note 14 Pro 5G</t>
  </si>
  <si>
    <t>Cтекло Redmi Note 14 Pro 5G | купить в интернет-магазине Mobiks</t>
  </si>
  <si>
    <t>Защитные стекла Redmi Note 14 Pro 5G ⚡ Быстрая доставка по Украине ⭐ Большой ассортимент.</t>
  </si>
  <si>
    <t>купить стекло redmi note pro 14 5g</t>
  </si>
  <si>
    <t>защитное стекло redmi note pro 14 5g</t>
  </si>
  <si>
    <t>купить защитное стекло redmi note pro 14 5g</t>
  </si>
  <si>
    <t>стекло poco x7</t>
  </si>
  <si>
    <t>Защитные стекла Poco X7</t>
  </si>
  <si>
    <t>Стекло Poco X7 | купить в интернет-магазине Mobiks</t>
  </si>
  <si>
    <t>Защитные стекла Poco X7 ⚡ Быстрая доставка по Украине ⭐ Большой ассортимент.</t>
  </si>
  <si>
    <t>купить стекло poco x7</t>
  </si>
  <si>
    <t>защитное стекло poco x7</t>
  </si>
  <si>
    <t>купить защитное стекло poco x7</t>
  </si>
  <si>
    <t>стекло poco x7 pro</t>
  </si>
  <si>
    <t>Защитные стекла Poco X7 Pro</t>
  </si>
  <si>
    <t>Стекло Poco X7 Pro | купить в интернет-магазине Mobiks</t>
  </si>
  <si>
    <t>Защитные стекла Poco X7 Pro ⚡ Быстрая доставка по Украине ⭐ Большой ассортимент.</t>
  </si>
  <si>
    <t>чехлы на телефон xiaomi</t>
  </si>
  <si>
    <t>Чехлы на телефон Xiaomi</t>
  </si>
  <si>
    <t>Чехлы на телефон Xiaomi | купить чехол на Xiaomi (Ксаоми) в Mobiks</t>
  </si>
  <si>
    <t>Чехлы на телефон Xiaomi в виде бамперов, книжек. ⏩ Быстрая доставка по Украине ⚡ Купить чехол на Ксаоми недорого.</t>
  </si>
  <si>
    <t>чехол на xiaomi</t>
  </si>
  <si>
    <t>чехол на ксиоми</t>
  </si>
  <si>
    <t>чехол на сяоми</t>
  </si>
  <si>
    <t>купить чехол на xiaomi</t>
  </si>
  <si>
    <t>чехлы mi</t>
  </si>
  <si>
    <t>чехол ксиоми</t>
  </si>
  <si>
    <t>чехол на поко х3</t>
  </si>
  <si>
    <t>Чехлы Poco X3</t>
  </si>
  <si>
    <t>Чехол на Поко Х3 NFC | купить чехол Poco X3 нфс в Mobiks</t>
  </si>
  <si>
    <t>Чехлы Poco X3 ⏩ Быстрая доставка по Украине ⚡ Купить Poco X3 нфс недорого.</t>
  </si>
  <si>
    <t>чехол поко х3</t>
  </si>
  <si>
    <t>чехол poco x3</t>
  </si>
  <si>
    <t>чехол на poco x3</t>
  </si>
  <si>
    <t>poco x3 nfc чехол</t>
  </si>
  <si>
    <t>чехол на poco x3 nfc</t>
  </si>
  <si>
    <t>чехол на поко х3 нфс</t>
  </si>
  <si>
    <t>купить чехол на poco x3 nfc</t>
  </si>
  <si>
    <t>чехол поко х3 нфс</t>
  </si>
  <si>
    <t>чехол для poco x3 nfc</t>
  </si>
  <si>
    <t>чехол для poco x3</t>
  </si>
  <si>
    <t>чехол poco x3 pro</t>
  </si>
  <si>
    <t>Лучший чехол Poco X3 Pro | купить чехол Поко Х3 Про</t>
  </si>
  <si>
    <t>Чехлы Poco X3 ⏩ Быстрая доставка по Украине ⚡ Купить Поко Х3 Про недорого.</t>
  </si>
  <si>
    <t>чехол поко х3 про</t>
  </si>
  <si>
    <t>чехол на поко х3 про</t>
  </si>
  <si>
    <t>чехол на poco x3 pro</t>
  </si>
  <si>
    <t>купить чехол на poco x3 pro</t>
  </si>
  <si>
    <t>купить чехол на поко х3 про</t>
  </si>
  <si>
    <t>чехол для poco x3 pro</t>
  </si>
  <si>
    <t>лучший чехол для poco x3 pro</t>
  </si>
  <si>
    <t>чехол для поко х3 про</t>
  </si>
  <si>
    <t>оригинальный чехол на poco x3 pro</t>
  </si>
  <si>
    <t>чехол на телефон поко х3 про</t>
  </si>
  <si>
    <t>чехол книжка poco x3 pro</t>
  </si>
  <si>
    <t>чехлы на поко х3 про</t>
  </si>
  <si>
    <t>купить чехол на поко x3 pro</t>
  </si>
  <si>
    <t>купити чехол на поко х3 про</t>
  </si>
  <si>
    <t>купить чехол poco x3 pro</t>
  </si>
  <si>
    <t>чехлы поко х3 про</t>
  </si>
  <si>
    <t>чехол на поко x3 pro</t>
  </si>
  <si>
    <t>чехол на xiaomi poco x3 pro</t>
  </si>
  <si>
    <t>чехол mi 10 lite</t>
  </si>
  <si>
    <t>Чехлы Ми 10 Лайт</t>
  </si>
  <si>
    <t>Чехол Mi 10 Lite | купить чехол Ми 10 Лайт</t>
  </si>
  <si>
    <t>Чехлы Ми 10 Лайт ⏩ Быстрая доставка по Украине ⚡ Недорогая цена.</t>
  </si>
  <si>
    <t>чехол ми 10 лайт</t>
  </si>
  <si>
    <t>чехол для mi 10 lite</t>
  </si>
  <si>
    <t>чехол для ми 10 лайт</t>
  </si>
  <si>
    <t>оригинальный чехол mi 10 lite</t>
  </si>
  <si>
    <t>оригинальный чехол ми 10 лайт</t>
  </si>
  <si>
    <t>лучшие чехлы для mi 10 lite</t>
  </si>
  <si>
    <t>лучшие чехлы для ми 10 лайт</t>
  </si>
  <si>
    <t>чехол на mi 10 lite</t>
  </si>
  <si>
    <t>чехол на ми 10 лайт</t>
  </si>
  <si>
    <t>чехлы на mi 10 lite</t>
  </si>
  <si>
    <t>чехлы на ми 10 лайт</t>
  </si>
  <si>
    <t>купить чехол mi 10 lite</t>
  </si>
  <si>
    <t>купить чехол ми 10 лайт</t>
  </si>
  <si>
    <t>mi note 10 lite чехол</t>
  </si>
  <si>
    <t>Чехлы Ми Нот 10 Лайт</t>
  </si>
  <si>
    <t>Купить чехол Xiaomi Mi Note 10 Lite | чехол Ми Нот 10 Лайт</t>
  </si>
  <si>
    <t>Чехлы Ми Нот 10 Лайт ⏩ Быстрая доставка по Украине ⚡ Купить чехол Xiaomi Mi Note 10 Lite недорого.</t>
  </si>
  <si>
    <t>xiaomi mi note 10 lite чехол</t>
  </si>
  <si>
    <t>xiaomi mi note 10 lite чехол книжка</t>
  </si>
  <si>
    <t>оригинальный чехол xiaomi mi note 10 lite</t>
  </si>
  <si>
    <t>xiaomi mi note 10 lite чехол купить</t>
  </si>
  <si>
    <t>чехол ми нот 10 лайт</t>
  </si>
  <si>
    <t>купить чехол на redmi note 9</t>
  </si>
  <si>
    <t xml:space="preserve">Чехлы на Redmi Note 9 </t>
  </si>
  <si>
    <t>Купить чехол на Redmi Note 9 в интернет-магазине Mobiks</t>
  </si>
  <si>
    <t>Чехлы на Redmi Note 9 ⚡ Купить недорого ⏩ Быстрая доставка по Украине.</t>
  </si>
  <si>
    <t>чехол на редми нот 9 с защитой камеры</t>
  </si>
  <si>
    <t>Чехлы на Редми Нот 9</t>
  </si>
  <si>
    <t>Чехол на Редми Нот 9 | купить в интернет-магазине Mobiks</t>
  </si>
  <si>
    <t>Чехлы на Редми Нот 9 ⚡ Купить недорого ⏩ Быстрая доставка по Украине.</t>
  </si>
  <si>
    <t>На страницу карточки товара, указанной в столбце Релевантный URL [Google]</t>
  </si>
  <si>
    <t>Чехол на Редми Нот 9 с защитой камеры</t>
  </si>
  <si>
    <t>Чехол на Редми Нот 9 с защитой камеры в интернет-магазине Mobiks</t>
  </si>
  <si>
    <t>Чехол на Редми Нот 9 с защитой камеры ⏩ Быстрая доставка по Украине ⚡ Недорого.</t>
  </si>
  <si>
    <t>чехол на xiaomi redmi note 9 с принтом</t>
  </si>
  <si>
    <t>Чехлы на Xiaomi Redmi Note 9 с принтом</t>
  </si>
  <si>
    <t>Чехлы на Xiaomi Redmi Note 9 с принтом | купить чехлы на Редми Нот 9 для девушек</t>
  </si>
  <si>
    <t>Чехлы на Xiaomi Redmi Note 9 с принтом ⏩ Быстрая доставка по Украине ⚡ чехлы на Редми Нот 9 для девушек.</t>
  </si>
  <si>
    <t>чехлы на редми нот 9 для девушек</t>
  </si>
  <si>
    <t>redmi note 9s чехол</t>
  </si>
  <si>
    <t>Чехлы Redmi Note 9s</t>
  </si>
  <si>
    <t>Чехол Redmi Note 9s | купить в интернет-магазине Mobiks</t>
  </si>
  <si>
    <t>Чехлы Redmi Note 9s ⏩ Быстрая доставка по Украине ⚡ Недорогая цена.</t>
  </si>
  <si>
    <t>чехол на xiaomi redmi 9 с</t>
  </si>
  <si>
    <t>Чехол Xiaomi Redmi 9 С nfc | купить чехол Редми 9S</t>
  </si>
  <si>
    <t>Чехлы Redmi Note 9s ⏩ Быстрая доставка по Украине ⚡ Чехол Редми 9 С nfc недорого.</t>
  </si>
  <si>
    <t>чехол на redmi 9s</t>
  </si>
  <si>
    <t>чехол редми 9 с nfc</t>
  </si>
  <si>
    <t>redmi note 9 pro чехол</t>
  </si>
  <si>
    <t>Чехлы на Редми 9 Про</t>
  </si>
  <si>
    <t>Чехол Xiaomi Redmi Note 9 Pro | купить чехол на Сяоми Редми 9 Про</t>
  </si>
  <si>
    <t>Чехлы на Редми 9 Про ⏩ Быстрая доставка по Украине ⚡ купить чехол на Сяоми Редми 9 Про недорого.</t>
  </si>
  <si>
    <t>чехол на редми 9 про</t>
  </si>
  <si>
    <t>оригинальный чехол redmi note 9 pro</t>
  </si>
  <si>
    <t>чехол xiaomi redmi note 9 pro</t>
  </si>
  <si>
    <t>redmi note 9 pro чехол книжка</t>
  </si>
  <si>
    <t>redmi note 9 pro чехол-книжка</t>
  </si>
  <si>
    <t>xiaomi redmi note 9 pro чехол противоударный</t>
  </si>
  <si>
    <t>лучшие чехлы для xiaomi redmi note 9 pro</t>
  </si>
  <si>
    <t>чехол на xiaomi redmi note 9 pro 6/128gb</t>
  </si>
  <si>
    <t>купить чехол-книжка на xiaomi redmi note 9 pro</t>
  </si>
  <si>
    <t>чехол на сяоми редми нот 9 про</t>
  </si>
  <si>
    <t>xiaomi redmi note 9 pro чехол-книжка</t>
  </si>
  <si>
    <t>чехол на телефон redmi note 9 pro</t>
  </si>
  <si>
    <t>купить чехол на redmi note 9 pro</t>
  </si>
  <si>
    <t>купить чехол на редми 9 про</t>
  </si>
  <si>
    <t>чехол книжка на xiaomi redmi note 9 pro</t>
  </si>
  <si>
    <t>xiaomi redmi note 9 чехол противоударный</t>
  </si>
  <si>
    <t>купить чехол на xiaomi redmi note 9 pro</t>
  </si>
  <si>
    <t>купить чехол на редми нот 9 про в украине</t>
  </si>
  <si>
    <t>чехол на телефон xiaomi redmi note 9 pro</t>
  </si>
  <si>
    <t>чехол-книжка на xiaomi redmi note 9 про</t>
  </si>
  <si>
    <t>купить чехол книжку на редми нот 9 про</t>
  </si>
  <si>
    <t>redmi note 9 pro чехол с принтом</t>
  </si>
  <si>
    <t xml:space="preserve">Чехол с принтом Redmi Note 9 Pro </t>
  </si>
  <si>
    <t>Чехол с принтом Redmi Note 9 Pro в интернет-магазине Mobiks</t>
  </si>
  <si>
    <t>Чехол с принтом Redmi Note 9 Pro ⏩ Быстрая доставка по Украине ⚡ Недорогая цена.</t>
  </si>
  <si>
    <t>Нужно проверить наличие такого чезла на сайте и оптимировать заголовок и мета-теги под него</t>
  </si>
  <si>
    <t>чехлы на редми 9 для девушек</t>
  </si>
  <si>
    <t>Чехлы на Редми 9</t>
  </si>
  <si>
    <t>Прикольные чехлы на Редми 9 для девушек (книжка, бампер) | купить чехол Redmi 9</t>
  </si>
  <si>
    <t>Чехлы на Редми 9 для девушек ⏩ Быстрая доставка по Украине ⚡ Чехол Redmi 9 недорого.</t>
  </si>
  <si>
    <t>redmi 9 чехол</t>
  </si>
  <si>
    <t>чехол на редми 9 книжка</t>
  </si>
  <si>
    <t>чехол для телефона редми 9</t>
  </si>
  <si>
    <t>чехол на ксиоми редми 9</t>
  </si>
  <si>
    <t>купить чехол для телефона редми 9</t>
  </si>
  <si>
    <t>прикольные чехлы на редми 9</t>
  </si>
  <si>
    <t>бампер на телефон редми 9</t>
  </si>
  <si>
    <t>чехол на редми 9а</t>
  </si>
  <si>
    <t>Чехлы на Редми 9а</t>
  </si>
  <si>
    <t>Чехлы на Редми 9а | купить чехол-книжка на Xiaomi Redmi 9a</t>
  </si>
  <si>
    <t>Чехлы на Редми 9а ⏩ Быстрая доставка по Украине ⚡ Чехол-книжка на Xiaomi Redmi 9a недорого.</t>
  </si>
  <si>
    <t>чехол на редми 9а книжка</t>
  </si>
  <si>
    <t>купить чехол на редми 9а</t>
  </si>
  <si>
    <t>купить чехол-книжка на xiaomi redmi 9a</t>
  </si>
  <si>
    <t>чехол-книжка на редми 9а</t>
  </si>
  <si>
    <t>redmi 9a чехол</t>
  </si>
  <si>
    <t>чехол на телефон redmi 9a</t>
  </si>
  <si>
    <t>купить чехол на redmi 9a</t>
  </si>
  <si>
    <t>чехол-книжка на xiaomi redmi 9a</t>
  </si>
  <si>
    <t>чехол на телефон редми 9а</t>
  </si>
  <si>
    <t>xiaomi redmi 9a чехол</t>
  </si>
  <si>
    <t>купить чехол на редми 9а украина</t>
  </si>
  <si>
    <t>купить чехол книжка на редми 9а</t>
  </si>
  <si>
    <t>купить чехол на xiaomi redmi 9a</t>
  </si>
  <si>
    <t>чехол книжка на xiaomi redmi 9а</t>
  </si>
  <si>
    <t>купить чехол на телефон редми 9а</t>
  </si>
  <si>
    <t>redmi 9a чехол книжка</t>
  </si>
  <si>
    <t>прозрачный чехол на редми 9а</t>
  </si>
  <si>
    <t>противоударный чехол на редми 9а</t>
  </si>
  <si>
    <t>купить чехол на телефон redmi 9a</t>
  </si>
  <si>
    <t>чехол на ксиоми редми 9а</t>
  </si>
  <si>
    <t>чехол книжка на xiaomi redmi 9 а</t>
  </si>
  <si>
    <t>чехлы на редми 9а для девушек</t>
  </si>
  <si>
    <t>Чехлы на Редми 9а для девушек с рисунком</t>
  </si>
  <si>
    <t xml:space="preserve">Чехлы на Редми 9а для девушек с рисунком | купить чехол на Редми 9а с рисунком (принтом) </t>
  </si>
  <si>
    <t>Чехлы на Редми 9а для девушек ⏩ Быстрая доставка по Украине ⚡ чехол на Редми 9а с рисунком (принтом).</t>
  </si>
  <si>
    <t>чехол на редми 9а с рисунком</t>
  </si>
  <si>
    <t>чехол на редми 9а с принтом</t>
  </si>
  <si>
    <t>чехол на редми 9а детский</t>
  </si>
  <si>
    <t>Чехол на Редми 9а детский</t>
  </si>
  <si>
    <t>Чехол на Редми 9а детский | купить в интернет-магазине Mobiks</t>
  </si>
  <si>
    <t>Чехол на Редми 9а детский ⏩ Быстрая доставка по Украине ⚡ Недорогая цена.</t>
  </si>
  <si>
    <t>чехол на редми 7а</t>
  </si>
  <si>
    <t>Чехлы Xiaomi Redmi 7a</t>
  </si>
  <si>
    <t xml:space="preserve">Купить чехол Редми 7а | чехол Xiaomi Redmi 7a книжка </t>
  </si>
  <si>
    <t>Чехлы Xiaomi Redmi 7a ⏩ Быстрая доставка по Украине ⚡ Купить чехол Редми 7а недорого.</t>
  </si>
  <si>
    <t>xiaomi redmi 7a чехол</t>
  </si>
  <si>
    <t>чехол на redmi 7a</t>
  </si>
  <si>
    <t>redmi 7a чехол книжка</t>
  </si>
  <si>
    <t>чехол редми 7а книжка</t>
  </si>
  <si>
    <t>купить чехол на редми 7а</t>
  </si>
  <si>
    <t>чехол-книжка на редми 7а</t>
  </si>
  <si>
    <t>redmi go чехол</t>
  </si>
  <si>
    <t>Чехлы Xiaomi Redmi Go</t>
  </si>
  <si>
    <t>Купить чехол на Redmi Go в интернет-магазине Mobiks</t>
  </si>
  <si>
    <t>Чехлы Xiaomi Redmi Go ⏩ Быстрая доставка по Украине ⚡ Недорогая цена.</t>
  </si>
  <si>
    <t>купить чехол на redmi go</t>
  </si>
  <si>
    <t>чехол xiaomi redmi go</t>
  </si>
  <si>
    <t>чехол на телефон redmi go</t>
  </si>
  <si>
    <t>чехол на xiaomi redmi note 6 pro</t>
  </si>
  <si>
    <t>Чехлы Xiaomi Redmi Note 6 Pro</t>
  </si>
  <si>
    <t>Чехол Xiaomi Redmi Note 6 Pro в интернет-магазине Mobiks</t>
  </si>
  <si>
    <t>Чехлы Xiaomi Redmi Note 6 Pro ⏩ Быстрая доставка по Украине ⚡ Недорогая цена.</t>
  </si>
  <si>
    <t>redmi note 6 pro чехол</t>
  </si>
  <si>
    <t>xiaomi redmi 6a чехол книжка</t>
  </si>
  <si>
    <t>Чехлы на Редми 6а</t>
  </si>
  <si>
    <t>Чехол Xiaomi Redmi 6a книжка | купить чехол на Редми 6а</t>
  </si>
  <si>
    <t>Чехлы на Редми 6а ⏩ Быстрая доставка по Украине ⚡ Чехол Xiaomi Redmi 6a книжка недорого.</t>
  </si>
  <si>
    <t>чехол на редми 6а</t>
  </si>
  <si>
    <t>redmi 6a чехол</t>
  </si>
  <si>
    <t>купить чехол на редми 6а</t>
  </si>
  <si>
    <t>чехол xiaomi redmi 6a</t>
  </si>
  <si>
    <t>чехол на xiaomi redmi 6</t>
  </si>
  <si>
    <t>чехол на редми 6</t>
  </si>
  <si>
    <t>чехол на redmi 6</t>
  </si>
  <si>
    <t>xiaomi redmi 6 чехол-книжка</t>
  </si>
  <si>
    <t>купить чехол на редми 6</t>
  </si>
  <si>
    <t>xiaomi redmi note 10 чехол-книжка</t>
  </si>
  <si>
    <t>Чехлы на Redmi Note 10</t>
  </si>
  <si>
    <t>Чехол-книжка Xiaomi Redmi Note 10 | купить чехол на Redmi Note 10</t>
  </si>
  <si>
    <t>Чехлы на Redmi Note 10 ⏩ Быстрая доставка по Украине ⚡ Чехол-книжка Xiaomi Redmi Note 10 недорого.</t>
  </si>
  <si>
    <t>чехол на redmi note 10</t>
  </si>
  <si>
    <t>xiaomi redmi note 10 чехол</t>
  </si>
  <si>
    <t>чехол на телефон xiaomi redmi note 10</t>
  </si>
  <si>
    <t>mi note 10 чехол</t>
  </si>
  <si>
    <t>купить чехол на redmi note 10</t>
  </si>
  <si>
    <t>чехол на редми нот 10 s</t>
  </si>
  <si>
    <t>Чехлы Redmi Note 10s</t>
  </si>
  <si>
    <t>Купить чехол Редми Нот 10 S | чехол-книжка Redmi Note 10s</t>
  </si>
  <si>
    <t>Чехлы Redmi Note 10s ⏩ Быстрая доставка по Украине ⚡ Купить чехол Редми Нот 10 S недорого.</t>
  </si>
  <si>
    <t>redmi note 10s чехол</t>
  </si>
  <si>
    <t>xiaomi redmi note 10s чехол-книжка</t>
  </si>
  <si>
    <t>xiaomi redmi note 10s чехол</t>
  </si>
  <si>
    <t>xiaomi redmi note 10 s чехол-книжка</t>
  </si>
  <si>
    <t>redmi note 10 s чехол</t>
  </si>
  <si>
    <t>чехол на redmi 10s</t>
  </si>
  <si>
    <t>чехол на телефон redmi note 10s</t>
  </si>
  <si>
    <t>чехол на xiaomi redmi note 10 s</t>
  </si>
  <si>
    <t>чехол на редми 10 s</t>
  </si>
  <si>
    <t>чехол на редми 10s</t>
  </si>
  <si>
    <t>купить чехол на redmi note 10s</t>
  </si>
  <si>
    <t>чехол на редми нот 10s</t>
  </si>
  <si>
    <t>купить чехол на редми нот 10s</t>
  </si>
  <si>
    <t>чехол на редми нот 10с</t>
  </si>
  <si>
    <t>чехол на xiaomi redmi 10s</t>
  </si>
  <si>
    <t>xiaomi redmi 10c чехол купить</t>
  </si>
  <si>
    <t>чехол на редми 10 с принтом</t>
  </si>
  <si>
    <t>Чехлы на Редми 10 с принтом</t>
  </si>
  <si>
    <t>Чехол на Редми 10 с принтом в интернет-магазине Mobiks</t>
  </si>
  <si>
    <t>Чехол на Редми 10 с принтом ⏩ Быстрая доставка по Украине ⚡ Недорогая цена.</t>
  </si>
  <si>
    <t>чехол на редми нот 10 про</t>
  </si>
  <si>
    <t>Чехлы Redmi Note 10 Pro</t>
  </si>
  <si>
    <t>Купить чехол на Редми Нот 10 Про | чехол-книжка Redmi Note 10 Pro</t>
  </si>
  <si>
    <t>Чехлы Redmi Note 10 Pro ⏩ Быстрая доставка по Украине ⚡ чехол-книжка Redmi Note 10 Pro недорого.</t>
  </si>
  <si>
    <t>redmi note 10 pro чехол</t>
  </si>
  <si>
    <t>лучший чехол для redmi note 10 pro</t>
  </si>
  <si>
    <t>чехол на xiaomi redmi note 10 pro</t>
  </si>
  <si>
    <t>redmi note 10 pro чехол-книжка</t>
  </si>
  <si>
    <t>купить чехол на редми нот 10 про</t>
  </si>
  <si>
    <t>чехол на сяоми редми нот 10 про</t>
  </si>
  <si>
    <t>противоударный чехол xiaomi redmi note 10 pro</t>
  </si>
  <si>
    <t>чехол на ксиоми редми нот 10 про</t>
  </si>
  <si>
    <t>чехол на redmi 10 pro</t>
  </si>
  <si>
    <t>xiaomi redmi note 10 pro чехол-книжка</t>
  </si>
  <si>
    <t>чехол книжка редми нот 10 про</t>
  </si>
  <si>
    <t>чехол на телефон xiaomi redmi note 10 pro</t>
  </si>
  <si>
    <t>чехол на телефон redmi note 10 pro</t>
  </si>
  <si>
    <t>оригинальный чехол на xiaomi redmi note 10 pro</t>
  </si>
  <si>
    <t>купить чехол на xiaomi redmi note 10 pro</t>
  </si>
  <si>
    <t>чехол книжка на xiaomi redmi note 10 pro</t>
  </si>
  <si>
    <t>чехол на телефон редми нот 10 про</t>
  </si>
  <si>
    <t>купить чехол на ксиоми редми нот 10 про</t>
  </si>
  <si>
    <t>бампер на редми нот 10 про</t>
  </si>
  <si>
    <t>купить чехол на redmi note 10 pro</t>
  </si>
  <si>
    <t>redmi note 10 pro чехол книжка</t>
  </si>
  <si>
    <t>чехол редми ноут 10 про</t>
  </si>
  <si>
    <t>чехол на xiaomi 10 pro</t>
  </si>
  <si>
    <t>купить чехол на сяоми редми нот 10 про</t>
  </si>
  <si>
    <t>чехол нот 10 про</t>
  </si>
  <si>
    <t>чехол note 10 pro</t>
  </si>
  <si>
    <t>купить чехол на редми нот 10 про в украине</t>
  </si>
  <si>
    <t>силиконовый чехол на xiaomi redmi note 10 pro</t>
  </si>
  <si>
    <t>магнитный чехол для xiaomi redmi note 10 pro</t>
  </si>
  <si>
    <t>xiaomi 11 lite 5g ne чехол</t>
  </si>
  <si>
    <t>Чехлы Xiaomi Mi 11 Lite</t>
  </si>
  <si>
    <t>Чехол Xiaomi 11 Lite 5G Ne | купить чехол Mi 11 Lite, чехол на Сяоми Ми 11 Лайт</t>
  </si>
  <si>
    <t>Чехол Xiaomi Mi 11 Lite ⏩ Быстрая доставка по Украине ⚡ чехол на Сяоми Ми 11 Лайт недорого.</t>
  </si>
  <si>
    <t>чехол mi 11 lite</t>
  </si>
  <si>
    <t>xiaomi 11 lite 5g ne чехол купить</t>
  </si>
  <si>
    <t>чехол на xiaomi mi 11 lite</t>
  </si>
  <si>
    <t>чехол на сяоми ми 11 лайт</t>
  </si>
  <si>
    <t>чехол ми 11 лайт</t>
  </si>
  <si>
    <t>чехол на сяоми 11 лайт 5g ne</t>
  </si>
  <si>
    <t>xiaomi 11 lite чехол</t>
  </si>
  <si>
    <t>xiaomi 11 lite 5g чехол</t>
  </si>
  <si>
    <t>чехол на сяоми 11 лайт</t>
  </si>
  <si>
    <t>купить чехол на xiaomi mi 11 lite 5g ne</t>
  </si>
  <si>
    <t>чехол на xiaomi mi 11 lite 5g ne</t>
  </si>
  <si>
    <t>оригинальный чехол mi 11 lite</t>
  </si>
  <si>
    <t>чехол на ксиоми 11 лайт 5g</t>
  </si>
  <si>
    <t>чехол на ксиоми 11 лайт 5g ne</t>
  </si>
  <si>
    <t>чехол на ксиоми ми 11 лайт</t>
  </si>
  <si>
    <t>xiaomi mi 11 lite чехол книжка</t>
  </si>
  <si>
    <t>xiaomi redmi note 11 чехол книжка</t>
  </si>
  <si>
    <t>Чехлы Xiaomi Redmi Note 11</t>
  </si>
  <si>
    <t>Купить чехол книжка Xiaomi Redmi Note 11 | чехол на Ксаоми Редми Нот 11 в Mobiks</t>
  </si>
  <si>
    <t>Чехол книжка Xiaomi Redmi Note 11 ⏩ Быстрая доставка по Украине ⚡ Чехол на Ксаоми Редми Нот 11 недорого.</t>
  </si>
  <si>
    <t>чехол на redmi note 11</t>
  </si>
  <si>
    <t>чехол редми нот 11</t>
  </si>
  <si>
    <t>чехол на телефон xiaomi redmi note 11</t>
  </si>
  <si>
    <t>чехол на редми 11</t>
  </si>
  <si>
    <t>xiaomi redmi note 11 чехол купить</t>
  </si>
  <si>
    <t>купить чехол на редми нот 11</t>
  </si>
  <si>
    <t>чехол на redmi 11</t>
  </si>
  <si>
    <t>чехол на телефон redmi note 11</t>
  </si>
  <si>
    <t>чехол на ксиоми редми нот 11</t>
  </si>
  <si>
    <t>xiaomi redmi note 11 чехол</t>
  </si>
  <si>
    <t>купить чехол на redmi note 11</t>
  </si>
  <si>
    <t>чехол книжка redmi note 11</t>
  </si>
  <si>
    <t>редми нот 11 чехол книжка</t>
  </si>
  <si>
    <t>купить чехол на редми 11</t>
  </si>
  <si>
    <t>чехол на телефон редми нот 11</t>
  </si>
  <si>
    <t>чехол на сяоми редми нот 11</t>
  </si>
  <si>
    <t>redmi note 11 чехол-книжка</t>
  </si>
  <si>
    <t>чехол на редми ноут 11</t>
  </si>
  <si>
    <t>бампер на редми нот 11</t>
  </si>
  <si>
    <t>купить чехол на телефон редми нот 11</t>
  </si>
  <si>
    <t>купить чехол на ксиоми редми нот 11</t>
  </si>
  <si>
    <t>чехол на редми нот 11 4g</t>
  </si>
  <si>
    <t>противоударный чехол redmi note 11</t>
  </si>
  <si>
    <t>чехол на редми нот 11 s</t>
  </si>
  <si>
    <t>Чехлы на Редми Нот 11 S</t>
  </si>
  <si>
    <t>Купить чехол на Редми Нот 11 S | чехол книжка на Xiaomi Redmi Note 11s в Mobiks</t>
  </si>
  <si>
    <t>Купить чехол на Редми Нот 11 S ⏩ Быстрая доставка по Украине ⚡ Чехол книжка на Xiaomi Redmi Note 11s недорого.</t>
  </si>
  <si>
    <t>чехол на redmi note 11s</t>
  </si>
  <si>
    <t>xiaomi redmi note 11 s чехол книжка</t>
  </si>
  <si>
    <t>чехол на xiaomi redmi note 11s</t>
  </si>
  <si>
    <t>чехол на редми 11с</t>
  </si>
  <si>
    <t>чехол книжка на xiaomi redmi note 11s</t>
  </si>
  <si>
    <t>чехол на редми нот 11с</t>
  </si>
  <si>
    <t>redmi note 11 s чехол</t>
  </si>
  <si>
    <t>xiaomi redmi note 11 s чехол</t>
  </si>
  <si>
    <t>купить чехол на редми нот 11s</t>
  </si>
  <si>
    <t>чехол на редми 11s</t>
  </si>
  <si>
    <t>чехол на редми нот 11s</t>
  </si>
  <si>
    <t>redmi note 11 pro чехол</t>
  </si>
  <si>
    <t>Чехлы Redmi Note 11 Pro</t>
  </si>
  <si>
    <t>Купить чехол Redmi Note 11 Pro | чехол на Редми Нот 11 Про 5G в Mobiks</t>
  </si>
  <si>
    <t>Купить чехол Redmi Note 11 Pro ⏩ Быстрая доставка по Украине ⚡ Чехол на Редми Нот 11 Про 5G недорого.</t>
  </si>
  <si>
    <t>чехол на редми нот 11 про 5g</t>
  </si>
  <si>
    <t>redmi note 11 pro 5g чехол</t>
  </si>
  <si>
    <t>redmi note 11 pro чехол противоударный</t>
  </si>
  <si>
    <t>чехол на xiaomi redmi note 11 pro</t>
  </si>
  <si>
    <t>чехол для xiaomi redmi note 11 pro (global)</t>
  </si>
  <si>
    <t>купить чехол на redmi note 11 pro</t>
  </si>
  <si>
    <t>чехол редми нот 11 pro</t>
  </si>
  <si>
    <t>чехол на редми 10с</t>
  </si>
  <si>
    <t>Чехлы на Редми 10с</t>
  </si>
  <si>
    <t>Купить чехол на Редми 10с | чехол на Redmi 10c в Mobiks</t>
  </si>
  <si>
    <t>Чехол на Редми 10с ⏩ Быстрая доставка по Украине ⚡ Купить чехол на Redmi 10c.</t>
  </si>
  <si>
    <t>чехол на redmi 10c</t>
  </si>
  <si>
    <t>xiaomi redmi 10c чехол книжка</t>
  </si>
  <si>
    <t>купить чехол на редми 10с</t>
  </si>
  <si>
    <t>чехол на редми 10с книжка</t>
  </si>
  <si>
    <t>чехол на телефон редми 10с</t>
  </si>
  <si>
    <t>xiaomi redmi 10c чехол купить украина</t>
  </si>
  <si>
    <t>чехол на телефон redmi 10c</t>
  </si>
  <si>
    <t>купить чехол на redmi 10c</t>
  </si>
  <si>
    <t>чехол на xiaomi redmi 10c</t>
  </si>
  <si>
    <t>чехол на redmi 10 c</t>
  </si>
  <si>
    <t>redmi 10c чехол-книжка</t>
  </si>
  <si>
    <t>купить чехол на телефон редми 10с</t>
  </si>
  <si>
    <t>чехол на редми 10c</t>
  </si>
  <si>
    <t>чехол книжка redmi 10c</t>
  </si>
  <si>
    <t>xiaomi redmi 10c чехол-книжка</t>
  </si>
  <si>
    <t>чехол на редми а1</t>
  </si>
  <si>
    <t>Чехлы на Редми А1</t>
  </si>
  <si>
    <t>Чехол на Редми А1 | купить чехол на Redmi A1 в Mobiks</t>
  </si>
  <si>
    <t>Чехол на Редми А1 ⏩ Быстрая доставка по Украине ⚡ Купить чехол на Redmi A1.</t>
  </si>
  <si>
    <t>чехол на redmi a1</t>
  </si>
  <si>
    <t>redmi a1 чехол книжка</t>
  </si>
  <si>
    <t>чехол на редми а 1</t>
  </si>
  <si>
    <t>xiaomi redmi a1 чехол книжка</t>
  </si>
  <si>
    <t>xiaomi redmi a1 чехол купить</t>
  </si>
  <si>
    <t>купить чехол на редми а1</t>
  </si>
  <si>
    <t>чехол редми а2</t>
  </si>
  <si>
    <t>Чехлы Redmi A2</t>
  </si>
  <si>
    <t>Чехол на Редми А2 | купить чехол Redmi A2 в интернет-магазине Mobiks</t>
  </si>
  <si>
    <t>Чехлы Redmi A2 ⏩ Быстрая доставка по Украине ⚡ Недорогая цена.</t>
  </si>
  <si>
    <t>чехол redmi a2</t>
  </si>
  <si>
    <t>чехол для редми а2</t>
  </si>
  <si>
    <t>чехол для redmi a2</t>
  </si>
  <si>
    <t>оригинальный чехол редми а2</t>
  </si>
  <si>
    <t>оригинальный чехол redmi a2</t>
  </si>
  <si>
    <t>лучшие чехлы для редми а2</t>
  </si>
  <si>
    <t>лучшие чехлы для redmi a2</t>
  </si>
  <si>
    <t>чехол на редми а2</t>
  </si>
  <si>
    <t>чехол на redmi a2</t>
  </si>
  <si>
    <t>чехлы на редми а2</t>
  </si>
  <si>
    <t>чехлы на redmi a2</t>
  </si>
  <si>
    <t>купить чехол редми а2</t>
  </si>
  <si>
    <t>купить чехол redmi a2</t>
  </si>
  <si>
    <t>xiaomi mi a2 чехол книжка</t>
  </si>
  <si>
    <t>Чехлы Xiaomi Mi A2</t>
  </si>
  <si>
    <t>Чехол книжка Xiaomi Mi A2 | купить чехлы в Xiaomi Mi A2 в Mobiks</t>
  </si>
  <si>
    <t>Чехол книжка Xiaomi Mi A2 ⏩ Быстрая доставка по Украине ⚡ Чехлы Xiaomi Mi A2 недорого.</t>
  </si>
  <si>
    <t>чехол на поко м5</t>
  </si>
  <si>
    <t>Чехлы на Поко М5</t>
  </si>
  <si>
    <t>Купить чехол на Поко М5 | чехол на Poco M5 в интернет-магазине Mobiks</t>
  </si>
  <si>
    <t>Купить чехол на Поко М5 ⏩ Быстрая доставка по Украине ⚡ Чехол на Poco M5 недорого.</t>
  </si>
  <si>
    <t>чехол на poco m5</t>
  </si>
  <si>
    <t>купить чехол на поко м5</t>
  </si>
  <si>
    <t>poco m5 чехол книжка</t>
  </si>
  <si>
    <t>poco m5 чехол противоударный</t>
  </si>
  <si>
    <t>купить чехол на poco m5</t>
  </si>
  <si>
    <t>чехол на поко м 5</t>
  </si>
  <si>
    <t>чехол книжка на поко м5</t>
  </si>
  <si>
    <t>чехол на росо м5</t>
  </si>
  <si>
    <t>чехол для xiaomi redmi note 12 4g</t>
  </si>
  <si>
    <t>Чехлы для Xiaomi Redmi Note 12 4G</t>
  </si>
  <si>
    <t>Чехол для Xiaomi Redmi Note 12 4G | купить в интернет-магазине Mobiks</t>
  </si>
  <si>
    <t>Чехол для Xiaomi Redmi Note 12 4G ⏩ Быстрая доставка по Украине ⚡ Купить недорого.</t>
  </si>
  <si>
    <t>чехол redmi note 12 5g</t>
  </si>
  <si>
    <t>Чехлы Redmi Note 12 5G</t>
  </si>
  <si>
    <t>Чехол Redmi Note 12 5G | купить в интернет-магазине Mobiks</t>
  </si>
  <si>
    <t>Чехлы Redmi Note 12 5G ⏩ Быстрая доставка по Украине ⚡ Недорогая цена.</t>
  </si>
  <si>
    <t>чехол для redmi note 12 5g</t>
  </si>
  <si>
    <t>оригинальный чехол redmi note 12 5g</t>
  </si>
  <si>
    <t>лучшие чехлы для redmi note 12 5g</t>
  </si>
  <si>
    <t>чехол на redmi note 12 5g</t>
  </si>
  <si>
    <t>чехлы на redmi note 12 5g</t>
  </si>
  <si>
    <t>купить чехол redmi note 12 5g</t>
  </si>
  <si>
    <t>чехол на редми 12с</t>
  </si>
  <si>
    <t>Чехлы на Редми 12с</t>
  </si>
  <si>
    <t>Купить чехол на Редми 12с | чехол Xiaomi Redmi Note 12s в Mobiks</t>
  </si>
  <si>
    <t>Купить чехол на Редми 12с  ⏩ Быстрая доставка по Украине ⚡ Чехол Xiaomi Redmi Note 12s недорого.</t>
  </si>
  <si>
    <t>купить чехол на редми 12с</t>
  </si>
  <si>
    <t>xiaomi redmi note 12s чехол</t>
  </si>
  <si>
    <t>redmi 12c чехол</t>
  </si>
  <si>
    <t>чехол для xiaomi redmi 12c</t>
  </si>
  <si>
    <t>xiaomi redmi note 12 pro 4g чехол</t>
  </si>
  <si>
    <t>Чехлы Xiaomi Redmi Note 12 Pro 4G</t>
  </si>
  <si>
    <t>Чехол Xiaomi Redmi Note 12 Pro 4G | купить в интернет-магазине Mobiks</t>
  </si>
  <si>
    <t>Чехол Xiaomi Redmi Note 12 Pro 4G  ⏩ Быстрая доставка по Украине ⚡ Недорогая цена.</t>
  </si>
  <si>
    <t>xiaomi redmi note 12 pro 5g чехол</t>
  </si>
  <si>
    <t>Чехлы Xiaomi Redmi Note 12 Pro 5G</t>
  </si>
  <si>
    <t>Чехол Xiaomi Redmi Note 12 Pro 5G | купить в интернет-магазине Mobiks</t>
  </si>
  <si>
    <t>Чехол Xiaomi Redmi Note 12 Pro 5G  ⏩ Быстрая доставка по Украине ⚡ Недорогая цена.</t>
  </si>
  <si>
    <t>чехол redmi note 12 pro+ 5g</t>
  </si>
  <si>
    <t>Чехлы Redmi Note 12 Pro Plus 5G</t>
  </si>
  <si>
    <t>Чехол Redmi Note 12 Pro Plus 5G | купить в интернет-магазине Mobiks</t>
  </si>
  <si>
    <t>Чехлы Redmi Note 12 Pro Plus 5G ⏩ Быстрая доставка по Украине ⚡ Недорогая цена.</t>
  </si>
  <si>
    <t>чехол для redmi note 12 pro+ 5g</t>
  </si>
  <si>
    <t>оригинальный чехол redmi note 12 pro+ 5g</t>
  </si>
  <si>
    <t>лучшие чехлы для redmi note 12 pro+ 5g</t>
  </si>
  <si>
    <t>чехол на redmi note 12 pro+ 5g</t>
  </si>
  <si>
    <t>чехлы на redmi note 12 pro+ 5g</t>
  </si>
  <si>
    <t>купить чехол redmi note 12 pro+ 5g</t>
  </si>
  <si>
    <t>xiaomi 12 lite чехол</t>
  </si>
  <si>
    <t>Чехлы Xiaomi 12 Lite</t>
  </si>
  <si>
    <t>Чехол Xiaomi 12 Lite | купить чехол на Сяоми 12 Лайт в Mobiks</t>
  </si>
  <si>
    <t xml:space="preserve">Чехлы Xiaomi 12 Lite  ⏩ Быстрая доставка по Украине ⚡ Купить чехол на Сяоми 12 Лайт недорого </t>
  </si>
  <si>
    <t>чехол на сяоми 12 лайт</t>
  </si>
  <si>
    <t>купить чехол на xiaomi 12 lite</t>
  </si>
  <si>
    <t>чехол на ксиоми 12 лайт</t>
  </si>
  <si>
    <t>чехол на poco m5s</t>
  </si>
  <si>
    <t xml:space="preserve">Чехлы Поко М5с </t>
  </si>
  <si>
    <t>Чехол на Poco M5s | купить чехол на Поко М5с в Mobiks</t>
  </si>
  <si>
    <t xml:space="preserve">Чехлы Поко М5с  ⏩ Быстрая доставка по Украине ⚡ Купить чехол-книжка Poco M5s недорого </t>
  </si>
  <si>
    <t>чехол на поко м5с</t>
  </si>
  <si>
    <t>poco m5s чехол-книжка</t>
  </si>
  <si>
    <t>xiaomi redmi 12c чехол книжка</t>
  </si>
  <si>
    <t>Чехлы Xiaomi Redmi 12c</t>
  </si>
  <si>
    <t>Чехол книжка Xiaomi Redmi 12c | купить в интернет-магазине Mobiks</t>
  </si>
  <si>
    <t xml:space="preserve">Чехол книжка Xiaomi Redmi 12c ⏩ Быстрая доставка по Украине ⚡ Купить недорого </t>
  </si>
  <si>
    <t>чехол poco x5 5g</t>
  </si>
  <si>
    <t>Чехлы Poco X5 5G</t>
  </si>
  <si>
    <t>Чехол Poco X5 5G | купить в интернет-магазине Mobiks</t>
  </si>
  <si>
    <t xml:space="preserve">Чехлы Poco X5 5G ⏩ Быстрая доставка по Украине ⚡ Купить недорого </t>
  </si>
  <si>
    <t>poco x5 чехол</t>
  </si>
  <si>
    <t>чехол на poco x5 pro 5g</t>
  </si>
  <si>
    <t>Чехлы на Poco X5 Pro 5G</t>
  </si>
  <si>
    <t>Чехол на Poco X5 Pro 5G |купить в интернет-магазине Mobiks</t>
  </si>
  <si>
    <t>Чехлы на Poco X5 Pro 5G ⏩ Быстрая доставка по Украине ⚡ Купить недорого</t>
  </si>
  <si>
    <t>чехол poco x5 pro</t>
  </si>
  <si>
    <t>poco x5 pro чехол книжка</t>
  </si>
  <si>
    <t>чехол на редми 12</t>
  </si>
  <si>
    <t>Чехлы на Redmi 12</t>
  </si>
  <si>
    <t>Купить чехол на Редми 12 | чехол Redmi 12 в интернет-магазине Mobiks</t>
  </si>
  <si>
    <t xml:space="preserve">Чехлы на Redmi 12 ⏩ Быстрая доставка по Украине ⚡ Купить чехол на Редми 12 недорого </t>
  </si>
  <si>
    <t>чехол на redmi 12</t>
  </si>
  <si>
    <t>чехол на редми нот 12</t>
  </si>
  <si>
    <t>купить чехол на редми 12</t>
  </si>
  <si>
    <t>redmi note 12 чехол</t>
  </si>
  <si>
    <t>xiaomi redmi 12 чехол</t>
  </si>
  <si>
    <t>xiaomi redmi note 12 чехол</t>
  </si>
  <si>
    <t>купить чехол на редми нот 12</t>
  </si>
  <si>
    <t>xiaomi 12 чехол</t>
  </si>
  <si>
    <t>xiaomi 12x чехол</t>
  </si>
  <si>
    <t>оригинальный чехол xiaomi 12</t>
  </si>
  <si>
    <t>чехол xiaomi redmi 13c</t>
  </si>
  <si>
    <t>Чехлы Xiaomi Redmi 13c</t>
  </si>
  <si>
    <t>Чехол Xiaomi Redmi 13c | купить в интернет-магазине Mobiks</t>
  </si>
  <si>
    <t>Чехлы Xiaomi Redmi 13c ⏩ Быстрая доставка по Украине ⚡ Купить недорого</t>
  </si>
  <si>
    <t>чехол книжка xiaomi redmi 13c</t>
  </si>
  <si>
    <t>чехол на редми 13 про</t>
  </si>
  <si>
    <t>Чехлы Xiaomi Redmi Note 13 Pro</t>
  </si>
  <si>
    <t>Чехол на Редми 13 Про | купить чехол Xiaomi Redmi Note 13 Pro в Mobiks</t>
  </si>
  <si>
    <t>Чехлы Xiaomi Redmi Note 13 Pro ⏩ Быстрая доставка по Украине ⚡ Купить чехол на Редми 13 Про недорого</t>
  </si>
  <si>
    <t>чехол на xiaomi redmi note 13 pro</t>
  </si>
  <si>
    <t>xiaomi 13 pro оригинальный чехол</t>
  </si>
  <si>
    <t>чехол книжка на редми нот 13 про</t>
  </si>
  <si>
    <t>redmi note 13 pro чехол купить</t>
  </si>
  <si>
    <t>чехол xiaomi 13 pro</t>
  </si>
  <si>
    <t>чехол на xiaomi redmi note 13 pro 5g</t>
  </si>
  <si>
    <t>Чехлы Xiaomi Redmi Note 13 Pro 5G</t>
  </si>
  <si>
    <t>Чехол Xiaomi Redmi Note 13 Pro 5G | купить в интернет-магазине Mobiks</t>
  </si>
  <si>
    <t xml:space="preserve">Чехлы Xiaomi Redmi Note 13 Pro 5G ⚡ Купить недорого ⏩ Быстрая доставка по Украине </t>
  </si>
  <si>
    <t>чехол на xiaomi redmi note 13</t>
  </si>
  <si>
    <t>Чехлы Xiaomi Redmi Note 13</t>
  </si>
  <si>
    <t>Чехол Xiaomi Redmi Note 13 | купить в интернет-магазине Mobiks</t>
  </si>
  <si>
    <t xml:space="preserve">Чехлы Xiaomi Redmi Note 13 ⚡ Купить недорого ⏩ Быстрая доставка по Украине </t>
  </si>
  <si>
    <t>xiaomi redmi note 13 чехол противоударный</t>
  </si>
  <si>
    <t>чехол redmi note 13 5g</t>
  </si>
  <si>
    <t>Чехлы Redmi Note 13 5G</t>
  </si>
  <si>
    <t>Чехол Redmi Note 13 5G | купить в интернет-магазине Mobiks</t>
  </si>
  <si>
    <t>Чехлы Redmi Note 13 5G ⏩ Быстрая доставка по Украине ⚡ Недорогая цена.</t>
  </si>
  <si>
    <t>чехол для redmi note 13 5g</t>
  </si>
  <si>
    <t>оригинальный чехол redmi note 13 5g</t>
  </si>
  <si>
    <t>лучшие чехлы для redmi note 13 5g</t>
  </si>
  <si>
    <t>чехол на redmi note 13 5g</t>
  </si>
  <si>
    <t>чехлы на redmi note 13 5g</t>
  </si>
  <si>
    <t>купить чехол redmi note 13 5g</t>
  </si>
  <si>
    <t>чехол poco x6 pro 5g</t>
  </si>
  <si>
    <t>Чехлы Poco X6 Pro 5G</t>
  </si>
  <si>
    <t>Чехол Poco X6 Pro 5G | купить в интернет-магазине Mobiks</t>
  </si>
  <si>
    <t>Чехлы Poco X6 Pro 5G ⏩ Быстрая доставка по Украине ⚡ Недорогая цена.</t>
  </si>
  <si>
    <t>чехол для poco x6 pro 5g</t>
  </si>
  <si>
    <t>оригинальный чехол poco x6 pro 5g</t>
  </si>
  <si>
    <t>лучшие чехлы для poco x6 pro 5g</t>
  </si>
  <si>
    <t>чехол на poco x6 pro 5g</t>
  </si>
  <si>
    <t>чехлы на poco x6 pro 5g</t>
  </si>
  <si>
    <t>купить чехол poco x6 pro 5g</t>
  </si>
  <si>
    <t>чехол poco m6 pro</t>
  </si>
  <si>
    <t>Чехлы Poco M6 Pro</t>
  </si>
  <si>
    <t>Чехол Poco M6 Pro | купить в интернет-магазине Mobiks</t>
  </si>
  <si>
    <t>Чехлы Poco M6 Pro ⏩ Быстрая доставка по Украине ⚡ Недорогая цена.</t>
  </si>
  <si>
    <t>чехол для poco m6 pro</t>
  </si>
  <si>
    <t>оригинальный чехол poco m6 pro</t>
  </si>
  <si>
    <t>лучшие чехлы для poco m6 pro</t>
  </si>
  <si>
    <t>чехол на poco m6 pro</t>
  </si>
  <si>
    <t>чехлы на poco m6 pro</t>
  </si>
  <si>
    <t>купить чехол poco m6 pro</t>
  </si>
  <si>
    <t>xiaomi 13 lite чехол</t>
  </si>
  <si>
    <t>Чехлы Xiaomi 13 Lite</t>
  </si>
  <si>
    <t>Купить чехол Xiaomi 13 Lite в интернет-магазине Mobiks</t>
  </si>
  <si>
    <t xml:space="preserve">Чехлы Xiaomi 13 Lite ⚡ Купить недорого ⏩ Быстрая доставка по Украине </t>
  </si>
  <si>
    <t>xiaomi 13 lite чехол купить</t>
  </si>
  <si>
    <t>xiaomi redmi 13 чехол</t>
  </si>
  <si>
    <t>Чехлы Xiaomi Redmi 13</t>
  </si>
  <si>
    <t>Чехол Xiaomi Redmi 13 | купить чехол книжка Xiaomi Redmi 13 Mobiks</t>
  </si>
  <si>
    <t>Чехлы Xiaomi Redmi 13 ⏩ Быстрая доставка по Украине ⚡ Недорогая цена.</t>
  </si>
  <si>
    <t>xiaomi redmi 13 чехол книжка</t>
  </si>
  <si>
    <t>чехол redmi a3</t>
  </si>
  <si>
    <t>Чехлы Redmi A3</t>
  </si>
  <si>
    <t>Чехол Redmi A3 | купить в интернет-магазине Mobiks</t>
  </si>
  <si>
    <t>Чехлы Redmi A3 ⏩ Быстрая доставка по Украине ⚡ Недорогая цена.</t>
  </si>
  <si>
    <t>чехол для redmi a3</t>
  </si>
  <si>
    <t>оригинальный чехол redmi a3</t>
  </si>
  <si>
    <t>лучшие чехлы для redmi a3</t>
  </si>
  <si>
    <t>чехол на redmi a3</t>
  </si>
  <si>
    <t>чехлы на redmi a3</t>
  </si>
  <si>
    <t>купить чехол redmi a3</t>
  </si>
  <si>
    <t>xiaomi mi a3 чехол</t>
  </si>
  <si>
    <t>Чехлы Xiaomi Mi A3</t>
  </si>
  <si>
    <t>Чехол Xiaomi Mi A3 | купить в интернет-магазине Mobiks</t>
  </si>
  <si>
    <t>Чехлы Xiaomi Mi A3 ⏩ Быстрая доставка по Украине ⚡ Недорогая цена.</t>
  </si>
  <si>
    <t>mi a3 чехол</t>
  </si>
  <si>
    <t>xiaomi redmi 14c чехол</t>
  </si>
  <si>
    <t>Чехлы Xiaomi Redmi 14c</t>
  </si>
  <si>
    <t>Чехол Xiaomi Redmi 14c | купить в интернет-магазине Mobiks</t>
  </si>
  <si>
    <t>Чехлы Xiaomi Redmi Note 14c ⏩ Быстрая доставка по Украине ⚡ Недорогая цена.</t>
  </si>
  <si>
    <t>xiaomi redmi 14c чехол книжка</t>
  </si>
  <si>
    <t>чехол xiaomi 14t</t>
  </si>
  <si>
    <t>Чехлы Xiaomi Redmi Note 14t</t>
  </si>
  <si>
    <t>Чехол Xiaomi Redmi Note 14t | купить в интернет-магазине Mobiks</t>
  </si>
  <si>
    <t>Чехлы Xiaomi Redmi Note 14t ⏩ Быстрая доставка по Украине ⚡ Недорогая цена.</t>
  </si>
  <si>
    <t>чехлы xiaomi 14t</t>
  </si>
  <si>
    <t>чехол xiaomi redmi note 14</t>
  </si>
  <si>
    <t>Чехлы Xiaomi Redmi Note 14</t>
  </si>
  <si>
    <t>Чехол Xiaomi Redmi Note 14|  купить в интернет-магазине Mobiks</t>
  </si>
  <si>
    <t>Чехлы Xiaomi Redmi Note 14 ⏩ Быстрая доставка по Украине ⚡ Недорогая цена.</t>
  </si>
  <si>
    <t>xiaomi redmi note 14 5g чехол</t>
  </si>
  <si>
    <t>Чехлы Xiaomi Redmi Note 14 5G</t>
  </si>
  <si>
    <t>Чехол Xiaomi Redmi Note 14 5G | купить в интернет-магазине Mobiks</t>
  </si>
  <si>
    <t>Чехлы Xiaomi Redmi Note 14 5G ⏩ Быстрая доставка по Украине ⚡ Недорогая цена.</t>
  </si>
  <si>
    <t>чехол xiaomi redmi note 14 pro</t>
  </si>
  <si>
    <t>Чехлы Xiaomi Redmi Note 14 Pro</t>
  </si>
  <si>
    <t>Чехол Xiaomi Redmi Note 14 Pro | купить в интернет-магазине Mobiks</t>
  </si>
  <si>
    <t>Чехлы Xiaomi Redmi Note 14 Pro ⏩ Быстрая доставка по Украине ⚡ Недорогая цена.</t>
  </si>
  <si>
    <t>чехол xiaomi redmi note 14 pro 5g</t>
  </si>
  <si>
    <t>Чехлы Xiaomi Redmi Note 14 Pro 5G</t>
  </si>
  <si>
    <t>Чехол Xiaomi Redmi Note 14 Pro 5G | купить в интернет-магазине Mobiks</t>
  </si>
  <si>
    <t>Чехлы Xiaomi Redmi Note 14 Pro 5G ⏩ Быстрая доставка по Украине ⚡ Недорогая цена.</t>
  </si>
  <si>
    <t>чехол poco x7</t>
  </si>
  <si>
    <t>Чехлы Poco X7</t>
  </si>
  <si>
    <t>Чехол Poco X7 | купить в интернет-магазине Mobiks</t>
  </si>
  <si>
    <t>Чехлы Poco X7 ⏩ Быстрая доставка по Украине ⚡ Недорогая цена.</t>
  </si>
  <si>
    <t>чехол для poco x7</t>
  </si>
  <si>
    <t>оригинальный чехол poco x7</t>
  </si>
  <si>
    <t>лучшие чехлы для poco x7</t>
  </si>
  <si>
    <t>чехол на poco x7</t>
  </si>
  <si>
    <t>чехлы на poco x7</t>
  </si>
  <si>
    <t>купить чехол poco x7</t>
  </si>
  <si>
    <t>xiaomi poco x7 pro чехол</t>
  </si>
  <si>
    <t>Чехлы Poco X7 Pro</t>
  </si>
  <si>
    <t>Чехол Poco X7 Pro | купить в интернет-магазине Mobiks</t>
  </si>
  <si>
    <t>Чехлы Poco X7 Pro ⏩ Быстрая доставка по Украине ⚡ Недорогая цена.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</si>
</sst>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u/>
      <sz val="11.0"/>
      <color theme="10"/>
      <name val="Calibri"/>
    </font>
    <font/>
    <font>
      <u/>
      <sz val="11.0"/>
      <color theme="10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11.0"/>
      <color rgb="FF000000"/>
      <name val="Calibri"/>
    </font>
    <font>
      <u/>
      <sz val="11.0"/>
      <color theme="10"/>
      <name val="Calibri"/>
    </font>
    <font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F9900"/>
        <bgColor rgb="FFFF9900"/>
      </patternFill>
    </fill>
  </fills>
  <borders count="4">
    <border/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2" numFmtId="0" xfId="0" applyAlignment="1" applyFont="1">
      <alignment readingOrder="0" shrinkToFit="0" vertical="center" wrapText="1"/>
    </xf>
    <xf borderId="0" fillId="0" fontId="8" numFmtId="0" xfId="0" applyAlignment="1" applyFont="1">
      <alignment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11" numFmtId="0" xfId="0" applyFont="1"/>
    <xf borderId="0" fillId="0" fontId="2" numFmtId="0" xfId="0" applyFont="1"/>
    <xf borderId="0" fillId="0" fontId="12" numFmtId="0" xfId="0" applyFont="1"/>
    <xf borderId="0" fillId="0" fontId="13" numFmtId="0" xfId="0" applyFont="1"/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3" fontId="6" numFmtId="0" xfId="0" applyAlignment="1" applyFill="1" applyFont="1">
      <alignment horizontal="center" shrinkToFit="0" vertical="center" wrapText="1"/>
    </xf>
    <xf borderId="0" fillId="3" fontId="1" numFmtId="0" xfId="0" applyAlignment="1" applyFont="1">
      <alignment horizontal="center" readingOrder="0" shrinkToFit="0" vertical="center" wrapText="1"/>
    </xf>
    <xf borderId="0" fillId="4" fontId="2" numFmtId="0" xfId="0" applyFill="1" applyFont="1"/>
    <xf borderId="0" fillId="4" fontId="14" numFmtId="0" xfId="0" applyFont="1"/>
    <xf borderId="0" fillId="4" fontId="2" numFmtId="0" xfId="0" applyAlignment="1" applyFont="1">
      <alignment readingOrder="0" shrinkToFit="0" vertical="center" wrapText="1"/>
    </xf>
    <xf borderId="0" fillId="4" fontId="8" numFmtId="0" xfId="0" applyAlignment="1" applyFont="1">
      <alignment readingOrder="0" shrinkToFit="0" vertical="center" wrapText="1"/>
    </xf>
    <xf borderId="0" fillId="5" fontId="2" numFmtId="0" xfId="0" applyFill="1" applyFont="1"/>
    <xf borderId="0" fillId="5" fontId="15" numFmtId="0" xfId="0" applyFont="1"/>
    <xf borderId="0" fillId="6" fontId="2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shrinkToFit="0" wrapText="1"/>
    </xf>
    <xf borderId="0" fillId="6" fontId="2" numFmtId="0" xfId="0" applyAlignment="1" applyFont="1">
      <alignment readingOrder="0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  <tableStyles count="116">
    <tableStyle count="3" pivot="0" name="Защитные стекла Xiaomi -style">
      <tableStyleElement dxfId="1" type="headerRow"/>
      <tableStyleElement dxfId="2" type="firstRowStripe"/>
      <tableStyleElement dxfId="3" type="secondRowStripe"/>
    </tableStyle>
    <tableStyle count="3" pivot="0" name="Xiaomi Poco X3-style">
      <tableStyleElement dxfId="1" type="headerRow"/>
      <tableStyleElement dxfId="2" type="firstRowStripe"/>
      <tableStyleElement dxfId="3" type="secondRowStripe"/>
    </tableStyle>
    <tableStyle count="3" pivot="0" name="Xiaomi Poco X3 Pro-style">
      <tableStyleElement dxfId="1" type="headerRow"/>
      <tableStyleElement dxfId="2" type="firstRowStripe"/>
      <tableStyleElement dxfId="3" type="secondRowStripe"/>
    </tableStyle>
    <tableStyle count="3" pivot="0" name="Xiaomi Mi 10 Lite-style">
      <tableStyleElement dxfId="1" type="headerRow"/>
      <tableStyleElement dxfId="2" type="firstRowStripe"/>
      <tableStyleElement dxfId="3" type="secondRowStripe"/>
    </tableStyle>
    <tableStyle count="3" pivot="0" name="Xiaomi Redmi Note 9-style">
      <tableStyleElement dxfId="1" type="headerRow"/>
      <tableStyleElement dxfId="2" type="firstRowStripe"/>
      <tableStyleElement dxfId="3" type="secondRowStripe"/>
    </tableStyle>
    <tableStyle count="3" pivot="0" name="Xiaomi Redmi Note 9S-style">
      <tableStyleElement dxfId="1" type="headerRow"/>
      <tableStyleElement dxfId="2" type="firstRowStripe"/>
      <tableStyleElement dxfId="3" type="secondRowStripe"/>
    </tableStyle>
    <tableStyle count="3" pivot="0" name="Xiaomi Redmi Note 9 Pro-style">
      <tableStyleElement dxfId="1" type="headerRow"/>
      <tableStyleElement dxfId="2" type="firstRowStripe"/>
      <tableStyleElement dxfId="3" type="secondRowStripe"/>
    </tableStyle>
    <tableStyle count="3" pivot="0" name="Xiaomi Redmi 9-style">
      <tableStyleElement dxfId="1" type="headerRow"/>
      <tableStyleElement dxfId="2" type="firstRowStripe"/>
      <tableStyleElement dxfId="3" type="secondRowStripe"/>
    </tableStyle>
    <tableStyle count="3" pivot="0" name="Xiaomi Redmi 9A-style">
      <tableStyleElement dxfId="1" type="headerRow"/>
      <tableStyleElement dxfId="2" type="firstRowStripe"/>
      <tableStyleElement dxfId="3" type="secondRowStripe"/>
    </tableStyle>
    <tableStyle count="3" pivot="0" name="Xiaomi Redmi 7A-style">
      <tableStyleElement dxfId="1" type="headerRow"/>
      <tableStyleElement dxfId="2" type="firstRowStripe"/>
      <tableStyleElement dxfId="3" type="secondRowStripe"/>
    </tableStyle>
    <tableStyle count="3" pivot="0" name="Xiaomi Redmi Go-style">
      <tableStyleElement dxfId="1" type="headerRow"/>
      <tableStyleElement dxfId="2" type="firstRowStripe"/>
      <tableStyleElement dxfId="3" type="secondRowStripe"/>
    </tableStyle>
    <tableStyle count="3" pivot="0" name="Xiaomi Redmi Note 6 Pro-style">
      <tableStyleElement dxfId="1" type="headerRow"/>
      <tableStyleElement dxfId="2" type="firstRowStripe"/>
      <tableStyleElement dxfId="3" type="secondRowStripe"/>
    </tableStyle>
    <tableStyle count="3" pivot="0" name="Xiaomi Redmi 6A-style">
      <tableStyleElement dxfId="1" type="headerRow"/>
      <tableStyleElement dxfId="2" type="firstRowStripe"/>
      <tableStyleElement dxfId="3" type="secondRowStripe"/>
    </tableStyle>
    <tableStyle count="3" pivot="0" name="Xiaomi Redmi 6-style">
      <tableStyleElement dxfId="1" type="headerRow"/>
      <tableStyleElement dxfId="2" type="firstRowStripe"/>
      <tableStyleElement dxfId="3" type="secondRowStripe"/>
    </tableStyle>
    <tableStyle count="3" pivot="0" name="Xiaomi Redmi Note 10  Note 10S-style">
      <tableStyleElement dxfId="1" type="headerRow"/>
      <tableStyleElement dxfId="2" type="firstRowStripe"/>
      <tableStyleElement dxfId="3" type="secondRowStripe"/>
    </tableStyle>
    <tableStyle count="3" pivot="0" name="Xiaomi Redmi Note 10 Pro-style">
      <tableStyleElement dxfId="1" type="headerRow"/>
      <tableStyleElement dxfId="2" type="firstRowStripe"/>
      <tableStyleElement dxfId="3" type="secondRowStripe"/>
    </tableStyle>
    <tableStyle count="3" pivot="0" name="Xiaomi Mi 11 Lite-style">
      <tableStyleElement dxfId="1" type="headerRow"/>
      <tableStyleElement dxfId="2" type="firstRowStripe"/>
      <tableStyleElement dxfId="3" type="secondRowStripe"/>
    </tableStyle>
    <tableStyle count="3" pivot="0" name="Xiaomi Redmi Note 11  Note 11S-style">
      <tableStyleElement dxfId="1" type="headerRow"/>
      <tableStyleElement dxfId="2" type="firstRowStripe"/>
      <tableStyleElement dxfId="3" type="secondRowStripe"/>
    </tableStyle>
    <tableStyle count="3" pivot="0" name="Xiaomi Redmi Note 11 Pro-style">
      <tableStyleElement dxfId="1" type="headerRow"/>
      <tableStyleElement dxfId="2" type="firstRowStripe"/>
      <tableStyleElement dxfId="3" type="secondRowStripe"/>
    </tableStyle>
    <tableStyle count="3" pivot="0" name="Xiaomi Redmi 10C-style">
      <tableStyleElement dxfId="1" type="headerRow"/>
      <tableStyleElement dxfId="2" type="firstRowStripe"/>
      <tableStyleElement dxfId="3" type="secondRowStripe"/>
    </tableStyle>
    <tableStyle count="3" pivot="0" name="Xiaomi Redmi A1-style">
      <tableStyleElement dxfId="1" type="headerRow"/>
      <tableStyleElement dxfId="2" type="firstRowStripe"/>
      <tableStyleElement dxfId="3" type="secondRowStripe"/>
    </tableStyle>
    <tableStyle count="3" pivot="0" name="Xiaomi Redmi A2-style">
      <tableStyleElement dxfId="1" type="headerRow"/>
      <tableStyleElement dxfId="2" type="firstRowStripe"/>
      <tableStyleElement dxfId="3" type="secondRowStripe"/>
    </tableStyle>
    <tableStyle count="3" pivot="0" name="Xiaomi Poco M5-style">
      <tableStyleElement dxfId="1" type="headerRow"/>
      <tableStyleElement dxfId="2" type="firstRowStripe"/>
      <tableStyleElement dxfId="3" type="secondRowStripe"/>
    </tableStyle>
    <tableStyle count="3" pivot="0" name="Xiaomi Redmi Note 12 4G-style">
      <tableStyleElement dxfId="1" type="headerRow"/>
      <tableStyleElement dxfId="2" type="firstRowStripe"/>
      <tableStyleElement dxfId="3" type="secondRowStripe"/>
    </tableStyle>
    <tableStyle count="3" pivot="0" name="Xiaomi Redmi Note 12 5G-style">
      <tableStyleElement dxfId="1" type="headerRow"/>
      <tableStyleElement dxfId="2" type="firstRowStripe"/>
      <tableStyleElement dxfId="3" type="secondRowStripe"/>
    </tableStyle>
    <tableStyle count="3" pivot="0" name="Xiaomi Redmi Note 12S-style">
      <tableStyleElement dxfId="1" type="headerRow"/>
      <tableStyleElement dxfId="2" type="firstRowStripe"/>
      <tableStyleElement dxfId="3" type="secondRowStripe"/>
    </tableStyle>
    <tableStyle count="3" pivot="0" name="Xiaomi Redmi Note 12 Pro 4G-style">
      <tableStyleElement dxfId="1" type="headerRow"/>
      <tableStyleElement dxfId="2" type="firstRowStripe"/>
      <tableStyleElement dxfId="3" type="secondRowStripe"/>
    </tableStyle>
    <tableStyle count="3" pivot="0" name="Xiaomi Redmi Note 12 Pro 5G-style">
      <tableStyleElement dxfId="1" type="headerRow"/>
      <tableStyleElement dxfId="2" type="firstRowStripe"/>
      <tableStyleElement dxfId="3" type="secondRowStripe"/>
    </tableStyle>
    <tableStyle count="3" pivot="0" name="Xiaomi Redmi Note 12 Pro+ 5G-style">
      <tableStyleElement dxfId="1" type="headerRow"/>
      <tableStyleElement dxfId="2" type="firstRowStripe"/>
      <tableStyleElement dxfId="3" type="secondRowStripe"/>
    </tableStyle>
    <tableStyle count="3" pivot="0" name="Xiaomi 12 Lite-style">
      <tableStyleElement dxfId="1" type="headerRow"/>
      <tableStyleElement dxfId="2" type="firstRowStripe"/>
      <tableStyleElement dxfId="3" type="secondRowStripe"/>
    </tableStyle>
    <tableStyle count="3" pivot="0" name="Xiaomi Poco M5S-style">
      <tableStyleElement dxfId="1" type="headerRow"/>
      <tableStyleElement dxfId="2" type="firstRowStripe"/>
      <tableStyleElement dxfId="3" type="secondRowStripe"/>
    </tableStyle>
    <tableStyle count="3" pivot="0" name="Xiaomi Redmi 12C-style">
      <tableStyleElement dxfId="1" type="headerRow"/>
      <tableStyleElement dxfId="2" type="firstRowStripe"/>
      <tableStyleElement dxfId="3" type="secondRowStripe"/>
    </tableStyle>
    <tableStyle count="3" pivot="0" name="Xiaomi Poco X5 5G-style">
      <tableStyleElement dxfId="1" type="headerRow"/>
      <tableStyleElement dxfId="2" type="firstRowStripe"/>
      <tableStyleElement dxfId="3" type="secondRowStripe"/>
    </tableStyle>
    <tableStyle count="3" pivot="0" name="Xiaomi Poco X5 Pro 5G-style">
      <tableStyleElement dxfId="1" type="headerRow"/>
      <tableStyleElement dxfId="2" type="firstRowStripe"/>
      <tableStyleElement dxfId="3" type="secondRowStripe"/>
    </tableStyle>
    <tableStyle count="3" pivot="0" name="Xiaomi Redmi 12-style">
      <tableStyleElement dxfId="1" type="headerRow"/>
      <tableStyleElement dxfId="2" type="firstRowStripe"/>
      <tableStyleElement dxfId="3" type="secondRowStripe"/>
    </tableStyle>
    <tableStyle count="3" pivot="0" name="Xiaomi Redmi 13C  Poco C65-style">
      <tableStyleElement dxfId="1" type="headerRow"/>
      <tableStyleElement dxfId="2" type="firstRowStripe"/>
      <tableStyleElement dxfId="3" type="secondRowStripe"/>
    </tableStyle>
    <tableStyle count="3" pivot="0" name="Xiaomi Redmi Note 13 Pro-style">
      <tableStyleElement dxfId="1" type="headerRow"/>
      <tableStyleElement dxfId="2" type="firstRowStripe"/>
      <tableStyleElement dxfId="3" type="secondRowStripe"/>
    </tableStyle>
    <tableStyle count="3" pivot="0" name="Xiaomi Redmi Note 13 Pro 5G-style">
      <tableStyleElement dxfId="1" type="headerRow"/>
      <tableStyleElement dxfId="2" type="firstRowStripe"/>
      <tableStyleElement dxfId="3" type="secondRowStripe"/>
    </tableStyle>
    <tableStyle count="3" pivot="0" name="Xiaomi Redmi Note 13-style">
      <tableStyleElement dxfId="1" type="headerRow"/>
      <tableStyleElement dxfId="2" type="firstRowStripe"/>
      <tableStyleElement dxfId="3" type="secondRowStripe"/>
    </tableStyle>
    <tableStyle count="3" pivot="0" name="Xiaomi Redmi Note 13 5G-style">
      <tableStyleElement dxfId="1" type="headerRow"/>
      <tableStyleElement dxfId="2" type="firstRowStripe"/>
      <tableStyleElement dxfId="3" type="secondRowStripe"/>
    </tableStyle>
    <tableStyle count="3" pivot="0" name="Xiaomi Poco X6 Pro 5G-style">
      <tableStyleElement dxfId="1" type="headerRow"/>
      <tableStyleElement dxfId="2" type="firstRowStripe"/>
      <tableStyleElement dxfId="3" type="secondRowStripe"/>
    </tableStyle>
    <tableStyle count="3" pivot="0" name="Xiaomi Poco M6 Pro-style">
      <tableStyleElement dxfId="1" type="headerRow"/>
      <tableStyleElement dxfId="2" type="firstRowStripe"/>
      <tableStyleElement dxfId="3" type="secondRowStripe"/>
    </tableStyle>
    <tableStyle count="3" pivot="0" name="Xiaomi 13 Lite-style">
      <tableStyleElement dxfId="1" type="headerRow"/>
      <tableStyleElement dxfId="2" type="firstRowStripe"/>
      <tableStyleElement dxfId="3" type="secondRowStripe"/>
    </tableStyle>
    <tableStyle count="3" pivot="0" name="Xiaomi Redmi 13-style">
      <tableStyleElement dxfId="1" type="headerRow"/>
      <tableStyleElement dxfId="2" type="firstRowStripe"/>
      <tableStyleElement dxfId="3" type="secondRowStripe"/>
    </tableStyle>
    <tableStyle count="3" pivot="0" name="Xiaomi Redmi A3-style">
      <tableStyleElement dxfId="1" type="headerRow"/>
      <tableStyleElement dxfId="2" type="firstRowStripe"/>
      <tableStyleElement dxfId="3" type="secondRowStripe"/>
    </tableStyle>
    <tableStyle count="3" pivot="0" name="Xiaomi Redmi 14C-style">
      <tableStyleElement dxfId="1" type="headerRow"/>
      <tableStyleElement dxfId="2" type="firstRowStripe"/>
      <tableStyleElement dxfId="3" type="secondRowStripe"/>
    </tableStyle>
    <tableStyle count="3" pivot="0" name="Xiaomi 14T  14T Pro-style">
      <tableStyleElement dxfId="1" type="headerRow"/>
      <tableStyleElement dxfId="2" type="firstRowStripe"/>
      <tableStyleElement dxfId="3" type="secondRowStripe"/>
    </tableStyle>
    <tableStyle count="3" pivot="0" name="Xiaomi Redmi Note 14-style">
      <tableStyleElement dxfId="1" type="headerRow"/>
      <tableStyleElement dxfId="2" type="firstRowStripe"/>
      <tableStyleElement dxfId="3" type="secondRowStripe"/>
    </tableStyle>
    <tableStyle count="3" pivot="0" name="Xiaomi Redmi Note 14 5G-style">
      <tableStyleElement dxfId="1" type="headerRow"/>
      <tableStyleElement dxfId="2" type="firstRowStripe"/>
      <tableStyleElement dxfId="3" type="secondRowStripe"/>
    </tableStyle>
    <tableStyle count="3" pivot="0" name="Xiaomi Redmi Note 14 Pro-style">
      <tableStyleElement dxfId="1" type="headerRow"/>
      <tableStyleElement dxfId="2" type="firstRowStripe"/>
      <tableStyleElement dxfId="3" type="secondRowStripe"/>
    </tableStyle>
    <tableStyle count="3" pivot="0" name="Xiaomi Redmi Note 14 Pro 5G-style">
      <tableStyleElement dxfId="1" type="headerRow"/>
      <tableStyleElement dxfId="2" type="firstRowStripe"/>
      <tableStyleElement dxfId="3" type="secondRowStripe"/>
    </tableStyle>
    <tableStyle count="3" pivot="0" name="Xiaomi Poco X7-style">
      <tableStyleElement dxfId="1" type="headerRow"/>
      <tableStyleElement dxfId="2" type="firstRowStripe"/>
      <tableStyleElement dxfId="3" type="secondRowStripe"/>
    </tableStyle>
    <tableStyle count="3" pivot="0" name="Xiaomi Poco X7 Pro-style">
      <tableStyleElement dxfId="1" type="headerRow"/>
      <tableStyleElement dxfId="2" type="firstRowStripe"/>
      <tableStyleElement dxfId="3" type="secondRowStripe"/>
    </tableStyle>
    <tableStyle count="3" pivot="0" name="Чехлы Xiaomi -style">
      <tableStyleElement dxfId="1" type="headerRow"/>
      <tableStyleElement dxfId="2" type="firstRowStripe"/>
      <tableStyleElement dxfId="3" type="secondRowStripe"/>
    </tableStyle>
    <tableStyle count="3" pivot="0" name="Xiaomi Poco X3 -2-style">
      <tableStyleElement dxfId="1" type="headerRow"/>
      <tableStyleElement dxfId="2" type="firstRowStripe"/>
      <tableStyleElement dxfId="3" type="secondRowStripe"/>
    </tableStyle>
    <tableStyle count="3" pivot="0" name="Xiaomi Poco X3 Pro -2-style">
      <tableStyleElement dxfId="1" type="headerRow"/>
      <tableStyleElement dxfId="2" type="firstRowStripe"/>
      <tableStyleElement dxfId="3" type="secondRowStripe"/>
    </tableStyle>
    <tableStyle count="3" pivot="0" name="Xiaomi Mi 10 Lite -2-style">
      <tableStyleElement dxfId="1" type="headerRow"/>
      <tableStyleElement dxfId="2" type="firstRowStripe"/>
      <tableStyleElement dxfId="3" type="secondRowStripe"/>
    </tableStyle>
    <tableStyle count="3" pivot="0" name="Xiaomi Mi Not 10 Lite-style">
      <tableStyleElement dxfId="1" type="headerRow"/>
      <tableStyleElement dxfId="2" type="firstRowStripe"/>
      <tableStyleElement dxfId="3" type="secondRowStripe"/>
    </tableStyle>
    <tableStyle count="3" pivot="0" name="Xiaomi Redmi Note 9 -2-style">
      <tableStyleElement dxfId="1" type="headerRow"/>
      <tableStyleElement dxfId="2" type="firstRowStripe"/>
      <tableStyleElement dxfId="3" type="secondRowStripe"/>
    </tableStyle>
    <tableStyle count="3" pivot="0" name="Для девушек с принтом-style">
      <tableStyleElement dxfId="1" type="headerRow"/>
      <tableStyleElement dxfId="2" type="firstRowStripe"/>
      <tableStyleElement dxfId="3" type="secondRowStripe"/>
    </tableStyle>
    <tableStyle count="3" pivot="0" name="Xiaomi Redmi Note 9S -2-style">
      <tableStyleElement dxfId="1" type="headerRow"/>
      <tableStyleElement dxfId="2" type="firstRowStripe"/>
      <tableStyleElement dxfId="3" type="secondRowStripe"/>
    </tableStyle>
    <tableStyle count="3" pivot="0" name="Xiaomi Redmi 9S-style">
      <tableStyleElement dxfId="1" type="headerRow"/>
      <tableStyleElement dxfId="2" type="firstRowStripe"/>
      <tableStyleElement dxfId="3" type="secondRowStripe"/>
    </tableStyle>
    <tableStyle count="3" pivot="0" name="Xiaomi Redmi Note 9 Pro -2-style">
      <tableStyleElement dxfId="1" type="headerRow"/>
      <tableStyleElement dxfId="2" type="firstRowStripe"/>
      <tableStyleElement dxfId="3" type="secondRowStripe"/>
    </tableStyle>
    <tableStyle count="3" pivot="0" name="Xiaomi Redmi 9 -2-style">
      <tableStyleElement dxfId="1" type="headerRow"/>
      <tableStyleElement dxfId="2" type="firstRowStripe"/>
      <tableStyleElement dxfId="3" type="secondRowStripe"/>
    </tableStyle>
    <tableStyle count="3" pivot="0" name="Xiaomi Redmi 9A -2-style">
      <tableStyleElement dxfId="1" type="headerRow"/>
      <tableStyleElement dxfId="2" type="firstRowStripe"/>
      <tableStyleElement dxfId="3" type="secondRowStripe"/>
    </tableStyle>
    <tableStyle count="3" pivot="0" name="Для девушек с рисунком-style">
      <tableStyleElement dxfId="1" type="headerRow"/>
      <tableStyleElement dxfId="2" type="firstRowStripe"/>
      <tableStyleElement dxfId="3" type="secondRowStripe"/>
    </tableStyle>
    <tableStyle count="3" pivot="0" name="Детский-style">
      <tableStyleElement dxfId="1" type="headerRow"/>
      <tableStyleElement dxfId="2" type="firstRowStripe"/>
      <tableStyleElement dxfId="3" type="secondRowStripe"/>
    </tableStyle>
    <tableStyle count="3" pivot="0" name="Xiaomi Redmi 7A -2-style">
      <tableStyleElement dxfId="1" type="headerRow"/>
      <tableStyleElement dxfId="2" type="firstRowStripe"/>
      <tableStyleElement dxfId="3" type="secondRowStripe"/>
    </tableStyle>
    <tableStyle count="3" pivot="0" name="Xiaomi Redmi Go -2-style">
      <tableStyleElement dxfId="1" type="headerRow"/>
      <tableStyleElement dxfId="2" type="firstRowStripe"/>
      <tableStyleElement dxfId="3" type="secondRowStripe"/>
    </tableStyle>
    <tableStyle count="3" pivot="0" name="Xiaomi Redmi Note 6 Pro -2-style">
      <tableStyleElement dxfId="1" type="headerRow"/>
      <tableStyleElement dxfId="2" type="firstRowStripe"/>
      <tableStyleElement dxfId="3" type="secondRowStripe"/>
    </tableStyle>
    <tableStyle count="3" pivot="0" name="Xiaomi Redmi 6A -2-style">
      <tableStyleElement dxfId="1" type="headerRow"/>
      <tableStyleElement dxfId="2" type="firstRowStripe"/>
      <tableStyleElement dxfId="3" type="secondRowStripe"/>
    </tableStyle>
    <tableStyle count="3" pivot="0" name="Xiaomi Redmi 6 -2-style">
      <tableStyleElement dxfId="1" type="headerRow"/>
      <tableStyleElement dxfId="2" type="firstRowStripe"/>
      <tableStyleElement dxfId="3" type="secondRowStripe"/>
    </tableStyle>
    <tableStyle count="3" pivot="0" name="Xiaomi Redmi Note 10-style">
      <tableStyleElement dxfId="1" type="headerRow"/>
      <tableStyleElement dxfId="2" type="firstRowStripe"/>
      <tableStyleElement dxfId="3" type="secondRowStripe"/>
    </tableStyle>
    <tableStyle count="3" pivot="0" name="Xiaomi Redmi Note 10S-style">
      <tableStyleElement dxfId="1" type="headerRow"/>
      <tableStyleElement dxfId="2" type="firstRowStripe"/>
      <tableStyleElement dxfId="3" type="secondRowStripe"/>
    </tableStyle>
    <tableStyle count="3" pivot="0" name="С принтом -2-style">
      <tableStyleElement dxfId="1" type="headerRow"/>
      <tableStyleElement dxfId="2" type="firstRowStripe"/>
      <tableStyleElement dxfId="3" type="secondRowStripe"/>
    </tableStyle>
    <tableStyle count="3" pivot="0" name="Xiaomi Redmi Note 10 Pro -2-style">
      <tableStyleElement dxfId="1" type="headerRow"/>
      <tableStyleElement dxfId="2" type="firstRowStripe"/>
      <tableStyleElement dxfId="3" type="secondRowStripe"/>
    </tableStyle>
    <tableStyle count="3" pivot="0" name="Xiaomi Mi 11 Lite -2-style">
      <tableStyleElement dxfId="1" type="headerRow"/>
      <tableStyleElement dxfId="2" type="firstRowStripe"/>
      <tableStyleElement dxfId="3" type="secondRowStripe"/>
    </tableStyle>
    <tableStyle count="3" pivot="0" name="Xiaomi Redmi Note 11-style">
      <tableStyleElement dxfId="1" type="headerRow"/>
      <tableStyleElement dxfId="2" type="firstRowStripe"/>
      <tableStyleElement dxfId="3" type="secondRowStripe"/>
    </tableStyle>
    <tableStyle count="3" pivot="0" name="Xiaomi Redmi Note 11S-style">
      <tableStyleElement dxfId="1" type="headerRow"/>
      <tableStyleElement dxfId="2" type="firstRowStripe"/>
      <tableStyleElement dxfId="3" type="secondRowStripe"/>
    </tableStyle>
    <tableStyle count="3" pivot="0" name="Xiaomi Redmi Note 11 Pro -2-style">
      <tableStyleElement dxfId="1" type="headerRow"/>
      <tableStyleElement dxfId="2" type="firstRowStripe"/>
      <tableStyleElement dxfId="3" type="secondRowStripe"/>
    </tableStyle>
    <tableStyle count="3" pivot="0" name="Xiaomi Redmi 10C -2-style">
      <tableStyleElement dxfId="1" type="headerRow"/>
      <tableStyleElement dxfId="2" type="firstRowStripe"/>
      <tableStyleElement dxfId="3" type="secondRowStripe"/>
    </tableStyle>
    <tableStyle count="3" pivot="0" name="Xiaomi Redmi A1 -2-style">
      <tableStyleElement dxfId="1" type="headerRow"/>
      <tableStyleElement dxfId="2" type="firstRowStripe"/>
      <tableStyleElement dxfId="3" type="secondRowStripe"/>
    </tableStyle>
    <tableStyle count="3" pivot="0" name="Xiaomi Redmi A2 -2-style">
      <tableStyleElement dxfId="1" type="headerRow"/>
      <tableStyleElement dxfId="2" type="firstRowStripe"/>
      <tableStyleElement dxfId="3" type="secondRowStripe"/>
    </tableStyle>
    <tableStyle count="3" pivot="0" name="Xiaomi mi A2-style">
      <tableStyleElement dxfId="1" type="headerRow"/>
      <tableStyleElement dxfId="2" type="firstRowStripe"/>
      <tableStyleElement dxfId="3" type="secondRowStripe"/>
    </tableStyle>
    <tableStyle count="3" pivot="0" name="Xiaomi Poco M5 -2-style">
      <tableStyleElement dxfId="1" type="headerRow"/>
      <tableStyleElement dxfId="2" type="firstRowStripe"/>
      <tableStyleElement dxfId="3" type="secondRowStripe"/>
    </tableStyle>
    <tableStyle count="3" pivot="0" name="Xiaomi Redmi Note 12 4G -2-style">
      <tableStyleElement dxfId="1" type="headerRow"/>
      <tableStyleElement dxfId="2" type="firstRowStripe"/>
      <tableStyleElement dxfId="3" type="secondRowStripe"/>
    </tableStyle>
    <tableStyle count="3" pivot="0" name="Xiaomi Redmi Note 12 5G -2-style">
      <tableStyleElement dxfId="1" type="headerRow"/>
      <tableStyleElement dxfId="2" type="firstRowStripe"/>
      <tableStyleElement dxfId="3" type="secondRowStripe"/>
    </tableStyle>
    <tableStyle count="3" pivot="0" name="Xiaomi Redmi Note 12S -2-style">
      <tableStyleElement dxfId="1" type="headerRow"/>
      <tableStyleElement dxfId="2" type="firstRowStripe"/>
      <tableStyleElement dxfId="3" type="secondRowStripe"/>
    </tableStyle>
    <tableStyle count="3" pivot="0" name="Xiaomi Redmi Note 12 Pro 4G -2-style">
      <tableStyleElement dxfId="1" type="headerRow"/>
      <tableStyleElement dxfId="2" type="firstRowStripe"/>
      <tableStyleElement dxfId="3" type="secondRowStripe"/>
    </tableStyle>
    <tableStyle count="3" pivot="0" name="Xiaomi Redmi Note 12 Pro 5G -2-style">
      <tableStyleElement dxfId="1" type="headerRow"/>
      <tableStyleElement dxfId="2" type="firstRowStripe"/>
      <tableStyleElement dxfId="3" type="secondRowStripe"/>
    </tableStyle>
    <tableStyle count="3" pivot="0" name="Xiaomi Redmi Note 12 Pro+ 5G -2-style">
      <tableStyleElement dxfId="1" type="headerRow"/>
      <tableStyleElement dxfId="2" type="firstRowStripe"/>
      <tableStyleElement dxfId="3" type="secondRowStripe"/>
    </tableStyle>
    <tableStyle count="3" pivot="0" name="Xiaomi 12 Lite -2-style">
      <tableStyleElement dxfId="1" type="headerRow"/>
      <tableStyleElement dxfId="2" type="firstRowStripe"/>
      <tableStyleElement dxfId="3" type="secondRowStripe"/>
    </tableStyle>
    <tableStyle count="3" pivot="0" name="Xiaomi Poco M5S -2-style">
      <tableStyleElement dxfId="1" type="headerRow"/>
      <tableStyleElement dxfId="2" type="firstRowStripe"/>
      <tableStyleElement dxfId="3" type="secondRowStripe"/>
    </tableStyle>
    <tableStyle count="3" pivot="0" name="Xiaomi Redmi 12C -2-style">
      <tableStyleElement dxfId="1" type="headerRow"/>
      <tableStyleElement dxfId="2" type="firstRowStripe"/>
      <tableStyleElement dxfId="3" type="secondRowStripe"/>
    </tableStyle>
    <tableStyle count="3" pivot="0" name="Xiaomi Poco X5 5G -2-style">
      <tableStyleElement dxfId="1" type="headerRow"/>
      <tableStyleElement dxfId="2" type="firstRowStripe"/>
      <tableStyleElement dxfId="3" type="secondRowStripe"/>
    </tableStyle>
    <tableStyle count="3" pivot="0" name="Xiaomi Poco X5 Pro 5G -2-style">
      <tableStyleElement dxfId="1" type="headerRow"/>
      <tableStyleElement dxfId="2" type="firstRowStripe"/>
      <tableStyleElement dxfId="3" type="secondRowStripe"/>
    </tableStyle>
    <tableStyle count="3" pivot="0" name="Xiaomi Redmi 12 -2-style">
      <tableStyleElement dxfId="1" type="headerRow"/>
      <tableStyleElement dxfId="2" type="firstRowStripe"/>
      <tableStyleElement dxfId="3" type="secondRowStripe"/>
    </tableStyle>
    <tableStyle count="3" pivot="0" name="Xiaomi Redmi 13C  Poco C65 -2-style">
      <tableStyleElement dxfId="1" type="headerRow"/>
      <tableStyleElement dxfId="2" type="firstRowStripe"/>
      <tableStyleElement dxfId="3" type="secondRowStripe"/>
    </tableStyle>
    <tableStyle count="3" pivot="0" name="Xiaomi Redmi Note 13 Pro -2-style">
      <tableStyleElement dxfId="1" type="headerRow"/>
      <tableStyleElement dxfId="2" type="firstRowStripe"/>
      <tableStyleElement dxfId="3" type="secondRowStripe"/>
    </tableStyle>
    <tableStyle count="3" pivot="0" name="Xiaomi Redmi Note 13 Pro 5G -2-style">
      <tableStyleElement dxfId="1" type="headerRow"/>
      <tableStyleElement dxfId="2" type="firstRowStripe"/>
      <tableStyleElement dxfId="3" type="secondRowStripe"/>
    </tableStyle>
    <tableStyle count="3" pivot="0" name="Xiaomi Redmi Note 13 -2-style">
      <tableStyleElement dxfId="1" type="headerRow"/>
      <tableStyleElement dxfId="2" type="firstRowStripe"/>
      <tableStyleElement dxfId="3" type="secondRowStripe"/>
    </tableStyle>
    <tableStyle count="3" pivot="0" name="Xiaomi Redmi Note 13 5G -2-style">
      <tableStyleElement dxfId="1" type="headerRow"/>
      <tableStyleElement dxfId="2" type="firstRowStripe"/>
      <tableStyleElement dxfId="3" type="secondRowStripe"/>
    </tableStyle>
    <tableStyle count="3" pivot="0" name="Xiaomi Poco X6 Pro 5G -2-style">
      <tableStyleElement dxfId="1" type="headerRow"/>
      <tableStyleElement dxfId="2" type="firstRowStripe"/>
      <tableStyleElement dxfId="3" type="secondRowStripe"/>
    </tableStyle>
    <tableStyle count="3" pivot="0" name="Xiaomi Poco M6 Pro -2-style">
      <tableStyleElement dxfId="1" type="headerRow"/>
      <tableStyleElement dxfId="2" type="firstRowStripe"/>
      <tableStyleElement dxfId="3" type="secondRowStripe"/>
    </tableStyle>
    <tableStyle count="3" pivot="0" name="Xiaomi 13 Lite -2-style">
      <tableStyleElement dxfId="1" type="headerRow"/>
      <tableStyleElement dxfId="2" type="firstRowStripe"/>
      <tableStyleElement dxfId="3" type="secondRowStripe"/>
    </tableStyle>
    <tableStyle count="3" pivot="0" name="Xiaomi Redmi 13 -2-style">
      <tableStyleElement dxfId="1" type="headerRow"/>
      <tableStyleElement dxfId="2" type="firstRowStripe"/>
      <tableStyleElement dxfId="3" type="secondRowStripe"/>
    </tableStyle>
    <tableStyle count="3" pivot="0" name="Xiaomi Redmi A3 -2-style">
      <tableStyleElement dxfId="1" type="headerRow"/>
      <tableStyleElement dxfId="2" type="firstRowStripe"/>
      <tableStyleElement dxfId="3" type="secondRowStripe"/>
    </tableStyle>
    <tableStyle count="3" pivot="0" name="Xiaomi mi A3-style">
      <tableStyleElement dxfId="1" type="headerRow"/>
      <tableStyleElement dxfId="2" type="firstRowStripe"/>
      <tableStyleElement dxfId="3" type="secondRowStripe"/>
    </tableStyle>
    <tableStyle count="3" pivot="0" name="Xiaomi Redmi 14C -2-style">
      <tableStyleElement dxfId="1" type="headerRow"/>
      <tableStyleElement dxfId="2" type="firstRowStripe"/>
      <tableStyleElement dxfId="3" type="secondRowStripe"/>
    </tableStyle>
    <tableStyle count="3" pivot="0" name="Xiaomi 14T  14T Pro -2-style">
      <tableStyleElement dxfId="1" type="headerRow"/>
      <tableStyleElement dxfId="2" type="firstRowStripe"/>
      <tableStyleElement dxfId="3" type="secondRowStripe"/>
    </tableStyle>
    <tableStyle count="3" pivot="0" name="Xiaomi Redmi Note 14 -2-style">
      <tableStyleElement dxfId="1" type="headerRow"/>
      <tableStyleElement dxfId="2" type="firstRowStripe"/>
      <tableStyleElement dxfId="3" type="secondRowStripe"/>
    </tableStyle>
    <tableStyle count="3" pivot="0" name="Xiaomi Redmi Note 14 5G -2-style">
      <tableStyleElement dxfId="1" type="headerRow"/>
      <tableStyleElement dxfId="2" type="firstRowStripe"/>
      <tableStyleElement dxfId="3" type="secondRowStripe"/>
    </tableStyle>
    <tableStyle count="3" pivot="0" name="Xiaomi Redmi Note 14 Pro -2-style">
      <tableStyleElement dxfId="1" type="headerRow"/>
      <tableStyleElement dxfId="2" type="firstRowStripe"/>
      <tableStyleElement dxfId="3" type="secondRowStripe"/>
    </tableStyle>
    <tableStyle count="3" pivot="0" name="Xiaomi Redmi Note 14 Pro 5G -2-style">
      <tableStyleElement dxfId="1" type="headerRow"/>
      <tableStyleElement dxfId="2" type="firstRowStripe"/>
      <tableStyleElement dxfId="3" type="secondRowStripe"/>
    </tableStyle>
    <tableStyle count="3" pivot="0" name="Xiaomi Poco X7 -2-style">
      <tableStyleElement dxfId="1" type="headerRow"/>
      <tableStyleElement dxfId="2" type="firstRowStripe"/>
      <tableStyleElement dxfId="3" type="secondRowStripe"/>
    </tableStyle>
    <tableStyle count="3" pivot="0" name="Xiaomi Poco X7 Pro -2-style">
      <tableStyleElement dxfId="1" type="headerRow"/>
      <tableStyleElement dxfId="2" type="firstRowStripe"/>
      <tableStyleElement dxfId="3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<Relationships xmlns="http://schemas.openxmlformats.org/package/2006/relationships"><Relationship Id="rId1" Type="http://customschemas.google.com/relationships/workbookmetadata" Target="commentsmeta10"/></Relationships>
</file>

<file path=xl/_rels/comments12.xml.rels><?xml version="1.0" encoding="UTF-8" standalone="yes"?><Relationships xmlns="http://schemas.openxmlformats.org/package/2006/relationships"><Relationship Id="rId1" Type="http://customschemas.google.com/relationships/workbookmetadata" Target="commentsmeta11"/></Relationships>
</file>

<file path=xl/_rels/comments13.xml.rels><?xml version="1.0" encoding="UTF-8" standalone="yes"?><Relationships xmlns="http://schemas.openxmlformats.org/package/2006/relationships"><Relationship Id="rId1" Type="http://customschemas.google.com/relationships/workbookmetadata" Target="commentsmeta12"/></Relationships>
</file>

<file path=xl/_rels/comments14.xml.rels><?xml version="1.0" encoding="UTF-8" standalone="yes"?><Relationships xmlns="http://schemas.openxmlformats.org/package/2006/relationships"><Relationship Id="rId1" Type="http://customschemas.google.com/relationships/workbookmetadata" Target="commentsmeta13"/></Relationships>
</file>

<file path=xl/_rels/comments15.xml.rels><?xml version="1.0" encoding="UTF-8" standalone="yes"?><Relationships xmlns="http://schemas.openxmlformats.org/package/2006/relationships"><Relationship Id="rId1" Type="http://customschemas.google.com/relationships/workbookmetadata" Target="commentsmeta14"/></Relationships>
</file>

<file path=xl/_rels/comments16.xml.rels><?xml version="1.0" encoding="UTF-8" standalone="yes"?><Relationships xmlns="http://schemas.openxmlformats.org/package/2006/relationships"><Relationship Id="rId1" Type="http://customschemas.google.com/relationships/workbookmetadata" Target="commentsmeta15"/></Relationships>
</file>

<file path=xl/_rels/comments17.xml.rels><?xml version="1.0" encoding="UTF-8" standalone="yes"?><Relationships xmlns="http://schemas.openxmlformats.org/package/2006/relationships"><Relationship Id="rId1" Type="http://customschemas.google.com/relationships/workbookmetadata" Target="commentsmeta16"/></Relationships>
</file>

<file path=xl/_rels/comments18.xml.rels><?xml version="1.0" encoding="UTF-8" standalone="yes"?><Relationships xmlns="http://schemas.openxmlformats.org/package/2006/relationships"><Relationship Id="rId1" Type="http://customschemas.google.com/relationships/workbookmetadata" Target="commentsmeta17"/></Relationships>
</file>

<file path=xl/_rels/comments19.xml.rels><?xml version="1.0" encoding="UTF-8" standalone="yes"?><Relationships xmlns="http://schemas.openxmlformats.org/package/2006/relationships"><Relationship Id="rId1" Type="http://customschemas.google.com/relationships/workbookmetadata" Target="commentsmeta18"/></Relationships>
</file>

<file path=xl/_rels/comments20.xml.rels><?xml version="1.0" encoding="UTF-8" standalone="yes"?><Relationships xmlns="http://schemas.openxmlformats.org/package/2006/relationships"><Relationship Id="rId1" Type="http://customschemas.google.com/relationships/workbookmetadata" Target="commentsmeta19"/></Relationships>
</file>

<file path=xl/_rels/comments21.xml.rels><?xml version="1.0" encoding="UTF-8" standalone="yes"?><Relationships xmlns="http://schemas.openxmlformats.org/package/2006/relationships"><Relationship Id="rId1" Type="http://customschemas.google.com/relationships/workbookmetadata" Target="commentsmeta20"/></Relationships>
</file>

<file path=xl/_rels/comments22.xml.rels><?xml version="1.0" encoding="UTF-8" standalone="yes"?><Relationships xmlns="http://schemas.openxmlformats.org/package/2006/relationships"><Relationship Id="rId1" Type="http://customschemas.google.com/relationships/workbookmetadata" Target="commentsmeta21"/></Relationships>
</file>

<file path=xl/_rels/comments23.xml.rels><?xml version="1.0" encoding="UTF-8" standalone="yes"?><Relationships xmlns="http://schemas.openxmlformats.org/package/2006/relationships"><Relationship Id="rId1" Type="http://customschemas.google.com/relationships/workbookmetadata" Target="commentsmeta22"/></Relationships>
</file>

<file path=xl/_rels/comments24.xml.rels><?xml version="1.0" encoding="UTF-8" standalone="yes"?><Relationships xmlns="http://schemas.openxmlformats.org/package/2006/relationships"><Relationship Id="rId1" Type="http://customschemas.google.com/relationships/workbookmetadata" Target="commentsmeta23"/></Relationships>
</file>

<file path=xl/_rels/comments25.xml.rels><?xml version="1.0" encoding="UTF-8" standalone="yes"?><Relationships xmlns="http://schemas.openxmlformats.org/package/2006/relationships"><Relationship Id="rId1" Type="http://customschemas.google.com/relationships/workbookmetadata" Target="commentsmeta24"/></Relationships>
</file>

<file path=xl/_rels/comments26.xml.rels><?xml version="1.0" encoding="UTF-8" standalone="yes"?><Relationships xmlns="http://schemas.openxmlformats.org/package/2006/relationships"><Relationship Id="rId1" Type="http://customschemas.google.com/relationships/workbookmetadata" Target="commentsmeta25"/></Relationships>
</file>

<file path=xl/_rels/comments27.xml.rels><?xml version="1.0" encoding="UTF-8" standalone="yes"?><Relationships xmlns="http://schemas.openxmlformats.org/package/2006/relationships"><Relationship Id="rId1" Type="http://customschemas.google.com/relationships/workbookmetadata" Target="commentsmeta26"/></Relationships>
</file>

<file path=xl/_rels/comments28.xml.rels><?xml version="1.0" encoding="UTF-8" standalone="yes"?><Relationships xmlns="http://schemas.openxmlformats.org/package/2006/relationships"><Relationship Id="rId1" Type="http://customschemas.google.com/relationships/workbookmetadata" Target="commentsmeta27"/></Relationships>
</file>

<file path=xl/_rels/comments29.xml.rels><?xml version="1.0" encoding="UTF-8" standalone="yes"?><Relationships xmlns="http://schemas.openxmlformats.org/package/2006/relationships"><Relationship Id="rId1" Type="http://customschemas.google.com/relationships/workbookmetadata" Target="commentsmeta28"/></Relationships>
</file>

<file path=xl/_rels/comments30.xml.rels><?xml version="1.0" encoding="UTF-8" standalone="yes"?><Relationships xmlns="http://schemas.openxmlformats.org/package/2006/relationships"><Relationship Id="rId1" Type="http://customschemas.google.com/relationships/workbookmetadata" Target="commentsmeta29"/></Relationships>
</file>

<file path=xl/_rels/comments31.xml.rels><?xml version="1.0" encoding="UTF-8" standalone="yes"?><Relationships xmlns="http://schemas.openxmlformats.org/package/2006/relationships"><Relationship Id="rId1" Type="http://customschemas.google.com/relationships/workbookmetadata" Target="commentsmeta30"/></Relationships>
</file>

<file path=xl/_rels/comments32.xml.rels><?xml version="1.0" encoding="UTF-8" standalone="yes"?><Relationships xmlns="http://schemas.openxmlformats.org/package/2006/relationships"><Relationship Id="rId1" Type="http://customschemas.google.com/relationships/workbookmetadata" Target="commentsmeta31"/></Relationships>
</file>

<file path=xl/_rels/comments33.xml.rels><?xml version="1.0" encoding="UTF-8" standalone="yes"?><Relationships xmlns="http://schemas.openxmlformats.org/package/2006/relationships"><Relationship Id="rId1" Type="http://customschemas.google.com/relationships/workbookmetadata" Target="commentsmeta32"/></Relationships>
</file>

<file path=xl/_rels/comments34.xml.rels><?xml version="1.0" encoding="UTF-8" standalone="yes"?><Relationships xmlns="http://schemas.openxmlformats.org/package/2006/relationships"><Relationship Id="rId1" Type="http://customschemas.google.com/relationships/workbookmetadata" Target="commentsmeta33"/></Relationships>
</file>

<file path=xl/_rels/comments35.xml.rels><?xml version="1.0" encoding="UTF-8" standalone="yes"?><Relationships xmlns="http://schemas.openxmlformats.org/package/2006/relationships"><Relationship Id="rId1" Type="http://customschemas.google.com/relationships/workbookmetadata" Target="commentsmeta34"/></Relationships>
</file>

<file path=xl/_rels/comments36.xml.rels><?xml version="1.0" encoding="UTF-8" standalone="yes"?><Relationships xmlns="http://schemas.openxmlformats.org/package/2006/relationships"><Relationship Id="rId1" Type="http://customschemas.google.com/relationships/workbookmetadata" Target="commentsmeta35"/></Relationships>
</file>

<file path=xl/_rels/comments37.xml.rels><?xml version="1.0" encoding="UTF-8" standalone="yes"?><Relationships xmlns="http://schemas.openxmlformats.org/package/2006/relationships"><Relationship Id="rId1" Type="http://customschemas.google.com/relationships/workbookmetadata" Target="commentsmeta36"/></Relationships>
</file>

<file path=xl/_rels/comments38.xml.rels><?xml version="1.0" encoding="UTF-8" standalone="yes"?><Relationships xmlns="http://schemas.openxmlformats.org/package/2006/relationships"><Relationship Id="rId1" Type="http://customschemas.google.com/relationships/workbookmetadata" Target="commentsmeta37"/></Relationships>
</file>

<file path=xl/_rels/comments39.xml.rels><?xml version="1.0" encoding="UTF-8" standalone="yes"?><Relationships xmlns="http://schemas.openxmlformats.org/package/2006/relationships"><Relationship Id="rId1" Type="http://customschemas.google.com/relationships/workbookmetadata" Target="commentsmeta38"/></Relationships>
</file>

<file path=xl/_rels/comments40.xml.rels><?xml version="1.0" encoding="UTF-8" standalone="yes"?><Relationships xmlns="http://schemas.openxmlformats.org/package/2006/relationships"><Relationship Id="rId1" Type="http://customschemas.google.com/relationships/workbookmetadata" Target="commentsmeta39"/></Relationships>
</file>

<file path=xl/_rels/comments41.xml.rels><?xml version="1.0" encoding="UTF-8" standalone="yes"?><Relationships xmlns="http://schemas.openxmlformats.org/package/2006/relationships"><Relationship Id="rId1" Type="http://customschemas.google.com/relationships/workbookmetadata" Target="commentsmeta40"/></Relationships>
</file>

<file path=xl/_rels/comments42.xml.rels><?xml version="1.0" encoding="UTF-8" standalone="yes"?><Relationships xmlns="http://schemas.openxmlformats.org/package/2006/relationships"><Relationship Id="rId1" Type="http://customschemas.google.com/relationships/workbookmetadata" Target="commentsmeta41"/></Relationships>
</file>

<file path=xl/_rels/comments43.xml.rels><?xml version="1.0" encoding="UTF-8" standalone="yes"?><Relationships xmlns="http://schemas.openxmlformats.org/package/2006/relationships"><Relationship Id="rId1" Type="http://customschemas.google.com/relationships/workbookmetadata" Target="commentsmeta42"/></Relationships>
</file>

<file path=xl/_rels/comments44.xml.rels><?xml version="1.0" encoding="UTF-8" standalone="yes"?><Relationships xmlns="http://schemas.openxmlformats.org/package/2006/relationships"><Relationship Id="rId1" Type="http://customschemas.google.com/relationships/workbookmetadata" Target="commentsmeta43"/></Relationships>
</file>

<file path=xl/_rels/comments45.xml.rels><?xml version="1.0" encoding="UTF-8" standalone="yes"?><Relationships xmlns="http://schemas.openxmlformats.org/package/2006/relationships"><Relationship Id="rId1" Type="http://customschemas.google.com/relationships/workbookmetadata" Target="commentsmeta44"/></Relationships>
</file>

<file path=xl/_rels/comments46.xml.rels><?xml version="1.0" encoding="UTF-8" standalone="yes"?><Relationships xmlns="http://schemas.openxmlformats.org/package/2006/relationships"><Relationship Id="rId1" Type="http://customschemas.google.com/relationships/workbookmetadata" Target="commentsmeta45"/></Relationships>
</file>

<file path=xl/_rels/comments47.xml.rels><?xml version="1.0" encoding="UTF-8" standalone="yes"?><Relationships xmlns="http://schemas.openxmlformats.org/package/2006/relationships"><Relationship Id="rId1" Type="http://customschemas.google.com/relationships/workbookmetadata" Target="commentsmeta46"/></Relationships>
</file>

<file path=xl/_rels/comments48.xml.rels><?xml version="1.0" encoding="UTF-8" standalone="yes"?><Relationships xmlns="http://schemas.openxmlformats.org/package/2006/relationships"><Relationship Id="rId1" Type="http://customschemas.google.com/relationships/workbookmetadata" Target="commentsmeta47"/></Relationships>
</file>

<file path=xl/_rels/comments49.xml.rels><?xml version="1.0" encoding="UTF-8" standalone="yes"?><Relationships xmlns="http://schemas.openxmlformats.org/package/2006/relationships"><Relationship Id="rId1" Type="http://customschemas.google.com/relationships/workbookmetadata" Target="commentsmeta48"/></Relationships>
</file>

<file path=xl/_rels/comments50.xml.rels><?xml version="1.0" encoding="UTF-8" standalone="yes"?><Relationships xmlns="http://schemas.openxmlformats.org/package/2006/relationships"><Relationship Id="rId1" Type="http://customschemas.google.com/relationships/workbookmetadata" Target="commentsmeta49"/></Relationships>
</file>

<file path=xl/_rels/comments51.xml.rels><?xml version="1.0" encoding="UTF-8" standalone="yes"?><Relationships xmlns="http://schemas.openxmlformats.org/package/2006/relationships"><Relationship Id="rId1" Type="http://customschemas.google.com/relationships/workbookmetadata" Target="commentsmeta50"/></Relationships>
</file>

<file path=xl/_rels/comments52.xml.rels><?xml version="1.0" encoding="UTF-8" standalone="yes"?><Relationships xmlns="http://schemas.openxmlformats.org/package/2006/relationships"><Relationship Id="rId1" Type="http://customschemas.google.com/relationships/workbookmetadata" Target="commentsmeta51"/></Relationships>
</file>

<file path=xl/_rels/comments53.xml.rels><?xml version="1.0" encoding="UTF-8" standalone="yes"?><Relationships xmlns="http://schemas.openxmlformats.org/package/2006/relationships"><Relationship Id="rId1" Type="http://customschemas.google.com/relationships/workbookmetadata" Target="commentsmeta52"/></Relationships>
</file>

<file path=xl/_rels/comments54.xml.rels><?xml version="1.0" encoding="UTF-8" standalone="yes"?><Relationships xmlns="http://schemas.openxmlformats.org/package/2006/relationships"><Relationship Id="rId1" Type="http://customschemas.google.com/relationships/workbookmetadata" Target="commentsmeta53"/></Relationships>
</file>

<file path=xl/_rels/comments55.xml.rels><?xml version="1.0" encoding="UTF-8" standalone="yes"?><Relationships xmlns="http://schemas.openxmlformats.org/package/2006/relationships"><Relationship Id="rId1" Type="http://customschemas.google.com/relationships/workbookmetadata" Target="commentsmeta54"/></Relationships>
</file>

<file path=xl/_rels/comments56.xml.rels><?xml version="1.0" encoding="UTF-8" standalone="yes"?><Relationships xmlns="http://schemas.openxmlformats.org/package/2006/relationships"><Relationship Id="rId1" Type="http://customschemas.google.com/relationships/workbookmetadata" Target="commentsmeta55"/></Relationships>
</file>

<file path=xl/_rels/comments57.xml.rels><?xml version="1.0" encoding="UTF-8" standalone="yes"?><Relationships xmlns="http://schemas.openxmlformats.org/package/2006/relationships"><Relationship Id="rId1" Type="http://customschemas.google.com/relationships/workbookmetadata" Target="commentsmeta56"/></Relationships>
</file>

<file path=xl/_rels/comments58.xml.rels><?xml version="1.0" encoding="UTF-8" standalone="yes"?><Relationships xmlns="http://schemas.openxmlformats.org/package/2006/relationships"><Relationship Id="rId1" Type="http://customschemas.google.com/relationships/workbookmetadata" Target="commentsmeta57"/></Relationships>
</file>

<file path=xl/_rels/comments59.xml.rels><?xml version="1.0" encoding="UTF-8" standalone="yes"?><Relationships xmlns="http://schemas.openxmlformats.org/package/2006/relationships"><Relationship Id="rId1" Type="http://customschemas.google.com/relationships/workbookmetadata" Target="commentsmeta58"/></Relationships>
</file>

<file path=xl/_rels/comments60.xml.rels><?xml version="1.0" encoding="UTF-8" standalone="yes"?><Relationships xmlns="http://schemas.openxmlformats.org/package/2006/relationships"><Relationship Id="rId1" Type="http://customschemas.google.com/relationships/workbookmetadata" Target="commentsmeta59"/></Relationships>
</file>

<file path=xl/_rels/comments61.xml.rels><?xml version="1.0" encoding="UTF-8" standalone="yes"?><Relationships xmlns="http://schemas.openxmlformats.org/package/2006/relationships"><Relationship Id="rId1" Type="http://customschemas.google.com/relationships/workbookmetadata" Target="commentsmeta60"/></Relationships>
</file>

<file path=xl/_rels/comments62.xml.rels><?xml version="1.0" encoding="UTF-8" standalone="yes"?><Relationships xmlns="http://schemas.openxmlformats.org/package/2006/relationships"><Relationship Id="rId1" Type="http://customschemas.google.com/relationships/workbookmetadata" Target="commentsmeta61"/></Relationships>
</file>

<file path=xl/_rels/comments63.xml.rels><?xml version="1.0" encoding="UTF-8" standalone="yes"?><Relationships xmlns="http://schemas.openxmlformats.org/package/2006/relationships"><Relationship Id="rId1" Type="http://customschemas.google.com/relationships/workbookmetadata" Target="commentsmeta62"/></Relationships>
</file>

<file path=xl/_rels/comments64.xml.rels><?xml version="1.0" encoding="UTF-8" standalone="yes"?><Relationships xmlns="http://schemas.openxmlformats.org/package/2006/relationships"><Relationship Id="rId1" Type="http://customschemas.google.com/relationships/workbookmetadata" Target="commentsmeta63"/></Relationships>
</file>

<file path=xl/_rels/comments65.xml.rels><?xml version="1.0" encoding="UTF-8" standalone="yes"?><Relationships xmlns="http://schemas.openxmlformats.org/package/2006/relationships"><Relationship Id="rId1" Type="http://customschemas.google.com/relationships/workbookmetadata" Target="commentsmeta64"/></Relationships>
</file>

<file path=xl/_rels/comments66.xml.rels><?xml version="1.0" encoding="UTF-8" standalone="yes"?><Relationships xmlns="http://schemas.openxmlformats.org/package/2006/relationships"><Relationship Id="rId1" Type="http://customschemas.google.com/relationships/workbookmetadata" Target="commentsmeta65"/></Relationships>
</file>

<file path=xl/_rels/comments67.xml.rels><?xml version="1.0" encoding="UTF-8" standalone="yes"?><Relationships xmlns="http://schemas.openxmlformats.org/package/2006/relationships"><Relationship Id="rId1" Type="http://customschemas.google.com/relationships/workbookmetadata" Target="commentsmeta66"/></Relationships>
</file>

<file path=xl/_rels/comments68.xml.rels><?xml version="1.0" encoding="UTF-8" standalone="yes"?><Relationships xmlns="http://schemas.openxmlformats.org/package/2006/relationships"><Relationship Id="rId1" Type="http://customschemas.google.com/relationships/workbookmetadata" Target="commentsmeta67"/></Relationships>
</file>

<file path=xl/_rels/comments69.xml.rels><?xml version="1.0" encoding="UTF-8" standalone="yes"?><Relationships xmlns="http://schemas.openxmlformats.org/package/2006/relationships"><Relationship Id="rId1" Type="http://customschemas.google.com/relationships/workbookmetadata" Target="commentsmeta68"/></Relationships>
</file>

<file path=xl/_rels/comments70.xml.rels><?xml version="1.0" encoding="UTF-8" standalone="yes"?><Relationships xmlns="http://schemas.openxmlformats.org/package/2006/relationships"><Relationship Id="rId1" Type="http://customschemas.google.com/relationships/workbookmetadata" Target="commentsmeta69"/></Relationships>
</file>

<file path=xl/_rels/comments71.xml.rels><?xml version="1.0" encoding="UTF-8" standalone="yes"?><Relationships xmlns="http://schemas.openxmlformats.org/package/2006/relationships"><Relationship Id="rId1" Type="http://customschemas.google.com/relationships/workbookmetadata" Target="commentsmeta70"/></Relationships>
</file>

<file path=xl/_rels/comments72.xml.rels><?xml version="1.0" encoding="UTF-8" standalone="yes"?><Relationships xmlns="http://schemas.openxmlformats.org/package/2006/relationships"><Relationship Id="rId1" Type="http://customschemas.google.com/relationships/workbookmetadata" Target="commentsmeta71"/></Relationships>
</file>

<file path=xl/_rels/comments73.xml.rels><?xml version="1.0" encoding="UTF-8" standalone="yes"?><Relationships xmlns="http://schemas.openxmlformats.org/package/2006/relationships"><Relationship Id="rId1" Type="http://customschemas.google.com/relationships/workbookmetadata" Target="commentsmeta72"/></Relationships>
</file>

<file path=xl/_rels/comments74.xml.rels><?xml version="1.0" encoding="UTF-8" standalone="yes"?><Relationships xmlns="http://schemas.openxmlformats.org/package/2006/relationships"><Relationship Id="rId1" Type="http://customschemas.google.com/relationships/workbookmetadata" Target="commentsmeta73"/></Relationships>
</file>

<file path=xl/_rels/comments75.xml.rels><?xml version="1.0" encoding="UTF-8" standalone="yes"?><Relationships xmlns="http://schemas.openxmlformats.org/package/2006/relationships"><Relationship Id="rId1" Type="http://customschemas.google.com/relationships/workbookmetadata" Target="commentsmeta74"/></Relationships>
</file>

<file path=xl/_rels/comments76.xml.rels><?xml version="1.0" encoding="UTF-8" standalone="yes"?><Relationships xmlns="http://schemas.openxmlformats.org/package/2006/relationships"><Relationship Id="rId1" Type="http://customschemas.google.com/relationships/workbookmetadata" Target="commentsmeta75"/></Relationships>
</file>

<file path=xl/_rels/comments77.xml.rels><?xml version="1.0" encoding="UTF-8" standalone="yes"?><Relationships xmlns="http://schemas.openxmlformats.org/package/2006/relationships"><Relationship Id="rId1" Type="http://customschemas.google.com/relationships/workbookmetadata" Target="commentsmeta76"/></Relationships>
</file>

<file path=xl/_rels/comments78.xml.rels><?xml version="1.0" encoding="UTF-8" standalone="yes"?><Relationships xmlns="http://schemas.openxmlformats.org/package/2006/relationships"><Relationship Id="rId1" Type="http://customschemas.google.com/relationships/workbookmetadata" Target="commentsmeta77"/></Relationships>
</file>

<file path=xl/_rels/comments79.xml.rels><?xml version="1.0" encoding="UTF-8" standalone="yes"?><Relationships xmlns="http://schemas.openxmlformats.org/package/2006/relationships"><Relationship Id="rId1" Type="http://customschemas.google.com/relationships/workbookmetadata" Target="commentsmeta78"/></Relationships>
</file>

<file path=xl/_rels/comments80.xml.rels><?xml version="1.0" encoding="UTF-8" standalone="yes"?><Relationships xmlns="http://schemas.openxmlformats.org/package/2006/relationships"><Relationship Id="rId1" Type="http://customschemas.google.com/relationships/workbookmetadata" Target="commentsmeta79"/></Relationships>
</file>

<file path=xl/_rels/comments81.xml.rels><?xml version="1.0" encoding="UTF-8" standalone="yes"?><Relationships xmlns="http://schemas.openxmlformats.org/package/2006/relationships"><Relationship Id="rId1" Type="http://customschemas.google.com/relationships/workbookmetadata" Target="commentsmeta80"/></Relationships>
</file>

<file path=xl/_rels/comments82.xml.rels><?xml version="1.0" encoding="UTF-8" standalone="yes"?><Relationships xmlns="http://schemas.openxmlformats.org/package/2006/relationships"><Relationship Id="rId1" Type="http://customschemas.google.com/relationships/workbookmetadata" Target="commentsmeta81"/></Relationships>
</file>

<file path=xl/_rels/comments83.xml.rels><?xml version="1.0" encoding="UTF-8" standalone="yes"?><Relationships xmlns="http://schemas.openxmlformats.org/package/2006/relationships"><Relationship Id="rId1" Type="http://customschemas.google.com/relationships/workbookmetadata" Target="commentsmeta82"/></Relationships>
</file>

<file path=xl/_rels/comments84.xml.rels><?xml version="1.0" encoding="UTF-8" standalone="yes"?><Relationships xmlns="http://schemas.openxmlformats.org/package/2006/relationships"><Relationship Id="rId1" Type="http://customschemas.google.com/relationships/workbookmetadata" Target="commentsmeta83"/></Relationships>
</file>

<file path=xl/_rels/comments85.xml.rels><?xml version="1.0" encoding="UTF-8" standalone="yes"?><Relationships xmlns="http://schemas.openxmlformats.org/package/2006/relationships"><Relationship Id="rId1" Type="http://customschemas.google.com/relationships/workbookmetadata" Target="commentsmeta84"/></Relationships>
</file>

<file path=xl/_rels/comments86.xml.rels><?xml version="1.0" encoding="UTF-8" standalone="yes"?><Relationships xmlns="http://schemas.openxmlformats.org/package/2006/relationships"><Relationship Id="rId1" Type="http://customschemas.google.com/relationships/workbookmetadata" Target="commentsmeta85"/></Relationships>
</file>

<file path=xl/_rels/comments87.xml.rels><?xml version="1.0" encoding="UTF-8" standalone="yes"?><Relationships xmlns="http://schemas.openxmlformats.org/package/2006/relationships"><Relationship Id="rId1" Type="http://customschemas.google.com/relationships/workbookmetadata" Target="commentsmeta86"/></Relationships>
</file>

<file path=xl/_rels/comments88.xml.rels><?xml version="1.0" encoding="UTF-8" standalone="yes"?><Relationships xmlns="http://schemas.openxmlformats.org/package/2006/relationships"><Relationship Id="rId1" Type="http://customschemas.google.com/relationships/workbookmetadata" Target="commentsmeta87"/></Relationships>
</file>

<file path=xl/_rels/comments89.xml.rels><?xml version="1.0" encoding="UTF-8" standalone="yes"?><Relationships xmlns="http://schemas.openxmlformats.org/package/2006/relationships"><Relationship Id="rId1" Type="http://customschemas.google.com/relationships/workbookmetadata" Target="commentsmeta88"/></Relationships>
</file>

<file path=xl/_rels/comments90.xml.rels><?xml version="1.0" encoding="UTF-8" standalone="yes"?><Relationships xmlns="http://schemas.openxmlformats.org/package/2006/relationships"><Relationship Id="rId1" Type="http://customschemas.google.com/relationships/workbookmetadata" Target="commentsmeta89"/></Relationships>
</file>

<file path=xl/_rels/comments91.xml.rels><?xml version="1.0" encoding="UTF-8" standalone="yes"?><Relationships xmlns="http://schemas.openxmlformats.org/package/2006/relationships"><Relationship Id="rId1" Type="http://customschemas.google.com/relationships/workbookmetadata" Target="commentsmeta90"/></Relationships>
</file>

<file path=xl/_rels/comments92.xml.rels><?xml version="1.0" encoding="UTF-8" standalone="yes"?><Relationships xmlns="http://schemas.openxmlformats.org/package/2006/relationships"><Relationship Id="rId1" Type="http://customschemas.google.com/relationships/workbookmetadata" Target="commentsmeta91"/></Relationships>
</file>

<file path=xl/_rels/comments93.xml.rels><?xml version="1.0" encoding="UTF-8" standalone="yes"?><Relationships xmlns="http://schemas.openxmlformats.org/package/2006/relationships"><Relationship Id="rId1" Type="http://customschemas.google.com/relationships/workbookmetadata" Target="commentsmeta92"/></Relationships>
</file>

<file path=xl/_rels/comments94.xml.rels><?xml version="1.0" encoding="UTF-8" standalone="yes"?><Relationships xmlns="http://schemas.openxmlformats.org/package/2006/relationships"><Relationship Id="rId1" Type="http://customschemas.google.com/relationships/workbookmetadata" Target="commentsmeta93"/></Relationships>
</file>

<file path=xl/_rels/comments95.xml.rels><?xml version="1.0" encoding="UTF-8" standalone="yes"?><Relationships xmlns="http://schemas.openxmlformats.org/package/2006/relationships"><Relationship Id="rId1" Type="http://customschemas.google.com/relationships/workbookmetadata" Target="commentsmeta94"/></Relationships>
</file>

<file path=xl/_rels/comments96.xml.rels><?xml version="1.0" encoding="UTF-8" standalone="yes"?><Relationships xmlns="http://schemas.openxmlformats.org/package/2006/relationships"><Relationship Id="rId1" Type="http://customschemas.google.com/relationships/workbookmetadata" Target="commentsmeta95"/></Relationships>
</file>

<file path=xl/_rels/comments97.xml.rels><?xml version="1.0" encoding="UTF-8" standalone="yes"?><Relationships xmlns="http://schemas.openxmlformats.org/package/2006/relationships"><Relationship Id="rId1" Type="http://customschemas.google.com/relationships/workbookmetadata" Target="commentsmeta96"/></Relationships>
</file>

<file path=xl/_rels/comments98.xml.rels><?xml version="1.0" encoding="UTF-8" standalone="yes"?><Relationships xmlns="http://schemas.openxmlformats.org/package/2006/relationships"><Relationship Id="rId1" Type="http://customschemas.google.com/relationships/workbookmetadata" Target="commentsmeta97"/></Relationships>
</file>

<file path=xl/_rels/comments99.xml.rels><?xml version="1.0" encoding="UTF-8" standalone="yes"?><Relationships xmlns="http://schemas.openxmlformats.org/package/2006/relationships"><Relationship Id="rId1" Type="http://customschemas.google.com/relationships/workbookmetadata" Target="commentsmeta98"/></Relationships>
</file>

<file path=xl/_rels/comments100.xml.rels><?xml version="1.0" encoding="UTF-8" standalone="yes"?><Relationships xmlns="http://schemas.openxmlformats.org/package/2006/relationships"><Relationship Id="rId1" Type="http://customschemas.google.com/relationships/workbookmetadata" Target="commentsmeta99"/></Relationships>
</file>

<file path=xl/_rels/comments101.xml.rels><?xml version="1.0" encoding="UTF-8" standalone="yes"?><Relationships xmlns="http://schemas.openxmlformats.org/package/2006/relationships"><Relationship Id="rId1" Type="http://customschemas.google.com/relationships/workbookmetadata" Target="commentsmeta100"/></Relationships>
</file>

<file path=xl/_rels/comments102.xml.rels><?xml version="1.0" encoding="UTF-8" standalone="yes"?><Relationships xmlns="http://schemas.openxmlformats.org/package/2006/relationships"><Relationship Id="rId1" Type="http://customschemas.google.com/relationships/workbookmetadata" Target="commentsmeta101"/></Relationships>
</file>

<file path=xl/_rels/comments103.xml.rels><?xml version="1.0" encoding="UTF-8" standalone="yes"?><Relationships xmlns="http://schemas.openxmlformats.org/package/2006/relationships"><Relationship Id="rId1" Type="http://customschemas.google.com/relationships/workbookmetadata" Target="commentsmeta102"/></Relationships>
</file>

<file path=xl/_rels/comments104.xml.rels><?xml version="1.0" encoding="UTF-8" standalone="yes"?><Relationships xmlns="http://schemas.openxmlformats.org/package/2006/relationships"><Relationship Id="rId1" Type="http://customschemas.google.com/relationships/workbookmetadata" Target="commentsmeta103"/></Relationships>
</file>

<file path=xl/_rels/comments105.xml.rels><?xml version="1.0" encoding="UTF-8" standalone="yes"?><Relationships xmlns="http://schemas.openxmlformats.org/package/2006/relationships"><Relationship Id="rId1" Type="http://customschemas.google.com/relationships/workbookmetadata" Target="commentsmeta104"/></Relationships>
</file>

<file path=xl/_rels/comments106.xml.rels><?xml version="1.0" encoding="UTF-8" standalone="yes"?><Relationships xmlns="http://schemas.openxmlformats.org/package/2006/relationships"><Relationship Id="rId1" Type="http://customschemas.google.com/relationships/workbookmetadata" Target="commentsmeta105"/></Relationships>
</file>

<file path=xl/_rels/comments107.xml.rels><?xml version="1.0" encoding="UTF-8" standalone="yes"?><Relationships xmlns="http://schemas.openxmlformats.org/package/2006/relationships"><Relationship Id="rId1" Type="http://customschemas.google.com/relationships/workbookmetadata" Target="commentsmeta106"/></Relationships>
</file>

<file path=xl/_rels/comments108.xml.rels><?xml version="1.0" encoding="UTF-8" standalone="yes"?><Relationships xmlns="http://schemas.openxmlformats.org/package/2006/relationships"><Relationship Id="rId1" Type="http://customschemas.google.com/relationships/workbookmetadata" Target="commentsmeta107"/></Relationships>
</file>

<file path=xl/_rels/comments109.xml.rels><?xml version="1.0" encoding="UTF-8" standalone="yes"?><Relationships xmlns="http://schemas.openxmlformats.org/package/2006/relationships"><Relationship Id="rId1" Type="http://customschemas.google.com/relationships/workbookmetadata" Target="commentsmeta108"/></Relationships>
</file>

<file path=xl/_rels/comments110.xml.rels><?xml version="1.0" encoding="UTF-8" standalone="yes"?><Relationships xmlns="http://schemas.openxmlformats.org/package/2006/relationships"><Relationship Id="rId1" Type="http://customschemas.google.com/relationships/workbookmetadata" Target="commentsmeta109"/></Relationships>
</file>

<file path=xl/_rels/comments111.xml.rels><?xml version="1.0" encoding="UTF-8" standalone="yes"?><Relationships xmlns="http://schemas.openxmlformats.org/package/2006/relationships"><Relationship Id="rId1" Type="http://customschemas.google.com/relationships/workbookmetadata" Target="commentsmeta110"/></Relationships>
</file>

<file path=xl/_rels/comments112.xml.rels><?xml version="1.0" encoding="UTF-8" standalone="yes"?><Relationships xmlns="http://schemas.openxmlformats.org/package/2006/relationships"><Relationship Id="rId1" Type="http://customschemas.google.com/relationships/workbookmetadata" Target="commentsmeta111"/></Relationships>
</file>

<file path=xl/_rels/comments113.xml.rels><?xml version="1.0" encoding="UTF-8" standalone="yes"?><Relationships xmlns="http://schemas.openxmlformats.org/package/2006/relationships"><Relationship Id="rId1" Type="http://customschemas.google.com/relationships/workbookmetadata" Target="commentsmeta112"/></Relationships>
</file>

<file path=xl/_rels/comments114.xml.rels><?xml version="1.0" encoding="UTF-8" standalone="yes"?><Relationships xmlns="http://schemas.openxmlformats.org/package/2006/relationships"><Relationship Id="rId1" Type="http://customschemas.google.com/relationships/workbookmetadata" Target="commentsmeta113"/></Relationships>
</file>

<file path=xl/_rels/comments115.xml.rels><?xml version="1.0" encoding="UTF-8" standalone="yes"?><Relationships xmlns="http://schemas.openxmlformats.org/package/2006/relationships"><Relationship Id="rId1" Type="http://customschemas.google.com/relationships/workbookmetadata" Target="commentsmeta114"/></Relationships>
</file>

<file path=xl/_rels/comments116.xml.rels><?xml version="1.0" encoding="UTF-8" standalone="yes"?><Relationships xmlns="http://schemas.openxmlformats.org/package/2006/relationships"><Relationship Id="rId1" Type="http://customschemas.google.com/relationships/workbookmetadata" Target="commentsmeta115"/></Relationships>
</file>

<file path=xl/_rels/comments117.xml.rels><?xml version="1.0" encoding="UTF-8" standalone="yes"?><Relationships xmlns="http://schemas.openxmlformats.org/package/2006/relationships"><Relationship Id="rId1" Type="http://customschemas.google.com/relationships/workbookmetadata" Target="commentsmeta116"/></Relationships>
</file>

<file path=xl/_rels/comments118.xml.rels><?xml version="1.0" encoding="UTF-8" standalone="yes"?><Relationships xmlns="http://schemas.openxmlformats.org/package/2006/relationships"><Relationship Id="rId1" Type="http://customschemas.google.com/relationships/workbookmetadata" Target="commentsmeta117"/></Relationships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07" Type="http://schemas.openxmlformats.org/officeDocument/2006/relationships/worksheet" Target="worksheets/sheet104.xml"/><Relationship Id="rId106" Type="http://schemas.openxmlformats.org/officeDocument/2006/relationships/worksheet" Target="worksheets/sheet103.xml"/><Relationship Id="rId105" Type="http://schemas.openxmlformats.org/officeDocument/2006/relationships/worksheet" Target="worksheets/sheet102.xml"/><Relationship Id="rId104" Type="http://schemas.openxmlformats.org/officeDocument/2006/relationships/worksheet" Target="worksheets/sheet101.xml"/><Relationship Id="rId109" Type="http://schemas.openxmlformats.org/officeDocument/2006/relationships/worksheet" Target="worksheets/sheet106.xml"/><Relationship Id="rId108" Type="http://schemas.openxmlformats.org/officeDocument/2006/relationships/worksheet" Target="worksheets/sheet105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103" Type="http://schemas.openxmlformats.org/officeDocument/2006/relationships/worksheet" Target="worksheets/sheet100.xml"/><Relationship Id="rId102" Type="http://schemas.openxmlformats.org/officeDocument/2006/relationships/worksheet" Target="worksheets/sheet99.xml"/><Relationship Id="rId101" Type="http://schemas.openxmlformats.org/officeDocument/2006/relationships/worksheet" Target="worksheets/sheet98.xml"/><Relationship Id="rId100" Type="http://schemas.openxmlformats.org/officeDocument/2006/relationships/worksheet" Target="worksheets/sheet97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121" Type="http://schemas.openxmlformats.org/officeDocument/2006/relationships/worksheet" Target="worksheets/sheet118.xml"/><Relationship Id="rId25" Type="http://schemas.openxmlformats.org/officeDocument/2006/relationships/worksheet" Target="worksheets/sheet22.xml"/><Relationship Id="rId120" Type="http://schemas.openxmlformats.org/officeDocument/2006/relationships/worksheet" Target="worksheets/sheet117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123" Type="http://customschemas.google.com/relationships/workbookmetadata" Target="metadata"/><Relationship Id="rId122" Type="http://schemas.openxmlformats.org/officeDocument/2006/relationships/worksheet" Target="worksheets/sheet119.xml"/><Relationship Id="rId95" Type="http://schemas.openxmlformats.org/officeDocument/2006/relationships/worksheet" Target="worksheets/sheet92.xml"/><Relationship Id="rId94" Type="http://schemas.openxmlformats.org/officeDocument/2006/relationships/worksheet" Target="worksheets/sheet91.xml"/><Relationship Id="rId97" Type="http://schemas.openxmlformats.org/officeDocument/2006/relationships/worksheet" Target="worksheets/sheet94.xml"/><Relationship Id="rId96" Type="http://schemas.openxmlformats.org/officeDocument/2006/relationships/worksheet" Target="worksheets/sheet93.xml"/><Relationship Id="rId11" Type="http://schemas.openxmlformats.org/officeDocument/2006/relationships/worksheet" Target="worksheets/sheet8.xml"/><Relationship Id="rId99" Type="http://schemas.openxmlformats.org/officeDocument/2006/relationships/worksheet" Target="worksheets/sheet96.xml"/><Relationship Id="rId10" Type="http://schemas.openxmlformats.org/officeDocument/2006/relationships/worksheet" Target="worksheets/sheet7.xml"/><Relationship Id="rId98" Type="http://schemas.openxmlformats.org/officeDocument/2006/relationships/worksheet" Target="worksheets/sheet95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91" Type="http://schemas.openxmlformats.org/officeDocument/2006/relationships/worksheet" Target="worksheets/sheet88.xml"/><Relationship Id="rId90" Type="http://schemas.openxmlformats.org/officeDocument/2006/relationships/worksheet" Target="worksheets/sheet87.xml"/><Relationship Id="rId93" Type="http://schemas.openxmlformats.org/officeDocument/2006/relationships/worksheet" Target="worksheets/sheet90.xml"/><Relationship Id="rId92" Type="http://schemas.openxmlformats.org/officeDocument/2006/relationships/worksheet" Target="worksheets/sheet89.xml"/><Relationship Id="rId118" Type="http://schemas.openxmlformats.org/officeDocument/2006/relationships/worksheet" Target="worksheets/sheet115.xml"/><Relationship Id="rId117" Type="http://schemas.openxmlformats.org/officeDocument/2006/relationships/worksheet" Target="worksheets/sheet114.xml"/><Relationship Id="rId116" Type="http://schemas.openxmlformats.org/officeDocument/2006/relationships/worksheet" Target="worksheets/sheet113.xml"/><Relationship Id="rId115" Type="http://schemas.openxmlformats.org/officeDocument/2006/relationships/worksheet" Target="worksheets/sheet112.xml"/><Relationship Id="rId119" Type="http://schemas.openxmlformats.org/officeDocument/2006/relationships/worksheet" Target="worksheets/sheet116.xml"/><Relationship Id="rId15" Type="http://schemas.openxmlformats.org/officeDocument/2006/relationships/worksheet" Target="worksheets/sheet12.xml"/><Relationship Id="rId110" Type="http://schemas.openxmlformats.org/officeDocument/2006/relationships/worksheet" Target="worksheets/sheet107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14" Type="http://schemas.openxmlformats.org/officeDocument/2006/relationships/worksheet" Target="worksheets/sheet111.xml"/><Relationship Id="rId18" Type="http://schemas.openxmlformats.org/officeDocument/2006/relationships/worksheet" Target="worksheets/sheet15.xml"/><Relationship Id="rId113" Type="http://schemas.openxmlformats.org/officeDocument/2006/relationships/worksheet" Target="worksheets/sheet110.xml"/><Relationship Id="rId112" Type="http://schemas.openxmlformats.org/officeDocument/2006/relationships/worksheet" Target="worksheets/sheet109.xml"/><Relationship Id="rId111" Type="http://schemas.openxmlformats.org/officeDocument/2006/relationships/worksheet" Target="worksheets/sheet108.xml"/><Relationship Id="rId84" Type="http://schemas.openxmlformats.org/officeDocument/2006/relationships/worksheet" Target="worksheets/sheet81.xml"/><Relationship Id="rId83" Type="http://schemas.openxmlformats.org/officeDocument/2006/relationships/worksheet" Target="worksheets/sheet80.xml"/><Relationship Id="rId86" Type="http://schemas.openxmlformats.org/officeDocument/2006/relationships/worksheet" Target="worksheets/sheet83.xml"/><Relationship Id="rId85" Type="http://schemas.openxmlformats.org/officeDocument/2006/relationships/worksheet" Target="worksheets/sheet82.xml"/><Relationship Id="rId88" Type="http://schemas.openxmlformats.org/officeDocument/2006/relationships/worksheet" Target="worksheets/sheet85.xml"/><Relationship Id="rId87" Type="http://schemas.openxmlformats.org/officeDocument/2006/relationships/worksheet" Target="worksheets/sheet84.xml"/><Relationship Id="rId89" Type="http://schemas.openxmlformats.org/officeDocument/2006/relationships/worksheet" Target="worksheets/sheet86.xml"/><Relationship Id="rId80" Type="http://schemas.openxmlformats.org/officeDocument/2006/relationships/worksheet" Target="worksheets/sheet77.xml"/><Relationship Id="rId82" Type="http://schemas.openxmlformats.org/officeDocument/2006/relationships/worksheet" Target="worksheets/sheet79.xml"/><Relationship Id="rId81" Type="http://schemas.openxmlformats.org/officeDocument/2006/relationships/worksheet" Target="worksheets/sheet7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73" Type="http://schemas.openxmlformats.org/officeDocument/2006/relationships/worksheet" Target="worksheets/sheet70.xml"/><Relationship Id="rId72" Type="http://schemas.openxmlformats.org/officeDocument/2006/relationships/worksheet" Target="worksheets/sheet69.xml"/><Relationship Id="rId75" Type="http://schemas.openxmlformats.org/officeDocument/2006/relationships/worksheet" Target="worksheets/sheet72.xml"/><Relationship Id="rId74" Type="http://schemas.openxmlformats.org/officeDocument/2006/relationships/worksheet" Target="worksheets/sheet71.xml"/><Relationship Id="rId77" Type="http://schemas.openxmlformats.org/officeDocument/2006/relationships/worksheet" Target="worksheets/sheet74.xml"/><Relationship Id="rId76" Type="http://schemas.openxmlformats.org/officeDocument/2006/relationships/worksheet" Target="worksheets/sheet73.xml"/><Relationship Id="rId79" Type="http://schemas.openxmlformats.org/officeDocument/2006/relationships/worksheet" Target="worksheets/sheet76.xml"/><Relationship Id="rId78" Type="http://schemas.openxmlformats.org/officeDocument/2006/relationships/worksheet" Target="worksheets/sheet75.xml"/><Relationship Id="rId71" Type="http://schemas.openxmlformats.org/officeDocument/2006/relationships/worksheet" Target="worksheets/sheet68.xml"/><Relationship Id="rId70" Type="http://schemas.openxmlformats.org/officeDocument/2006/relationships/worksheet" Target="worksheets/sheet67.xml"/><Relationship Id="rId62" Type="http://schemas.openxmlformats.org/officeDocument/2006/relationships/worksheet" Target="worksheets/sheet59.xml"/><Relationship Id="rId61" Type="http://schemas.openxmlformats.org/officeDocument/2006/relationships/worksheet" Target="worksheets/sheet58.xml"/><Relationship Id="rId64" Type="http://schemas.openxmlformats.org/officeDocument/2006/relationships/worksheet" Target="worksheets/sheet61.xml"/><Relationship Id="rId63" Type="http://schemas.openxmlformats.org/officeDocument/2006/relationships/worksheet" Target="worksheets/sheet60.xml"/><Relationship Id="rId66" Type="http://schemas.openxmlformats.org/officeDocument/2006/relationships/worksheet" Target="worksheets/sheet63.xml"/><Relationship Id="rId65" Type="http://schemas.openxmlformats.org/officeDocument/2006/relationships/worksheet" Target="worksheets/sheet62.xml"/><Relationship Id="rId68" Type="http://schemas.openxmlformats.org/officeDocument/2006/relationships/worksheet" Target="worksheets/sheet65.xml"/><Relationship Id="rId67" Type="http://schemas.openxmlformats.org/officeDocument/2006/relationships/worksheet" Target="worksheets/sheet64.xml"/><Relationship Id="rId60" Type="http://schemas.openxmlformats.org/officeDocument/2006/relationships/worksheet" Target="worksheets/sheet57.xml"/><Relationship Id="rId69" Type="http://schemas.openxmlformats.org/officeDocument/2006/relationships/worksheet" Target="worksheets/sheet6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55" Type="http://schemas.openxmlformats.org/officeDocument/2006/relationships/worksheet" Target="worksheets/sheet52.xml"/><Relationship Id="rId54" Type="http://schemas.openxmlformats.org/officeDocument/2006/relationships/worksheet" Target="worksheets/sheet51.xml"/><Relationship Id="rId57" Type="http://schemas.openxmlformats.org/officeDocument/2006/relationships/worksheet" Target="worksheets/sheet54.xml"/><Relationship Id="rId56" Type="http://schemas.openxmlformats.org/officeDocument/2006/relationships/worksheet" Target="worksheets/sheet53.xml"/><Relationship Id="rId59" Type="http://schemas.openxmlformats.org/officeDocument/2006/relationships/worksheet" Target="worksheets/sheet56.xml"/><Relationship Id="rId58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F5" displayName="Table_1" name="Table_1" id="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Защитные стекла Xiaomi -style" showColumnStripes="0" showFirstColumn="1" showLastColumn="1" showRowStripes="1"/>
</table>
</file>

<file path=xl/tables/table2.xml><?xml version="1.0" encoding="utf-8"?>
<table xmlns="http://schemas.openxmlformats.org/spreadsheetml/2006/main" ref="A2:F3" displayName="Table_2" name="Table_2" id="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3-style" showColumnStripes="0" showFirstColumn="1" showLastColumn="1" showRowStripes="1"/>
</table>
</file>

<file path=xl/tables/table3.xml><?xml version="1.0" encoding="utf-8"?>
<table xmlns="http://schemas.openxmlformats.org/spreadsheetml/2006/main" ref="A2:F8" displayName="Table_3" name="Table_3" id="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3 Pro-style" showColumnStripes="0" showFirstColumn="1" showLastColumn="1" showRowStripes="1"/>
</table>
</file>

<file path=xl/tables/table4.xml><?xml version="1.0" encoding="utf-8"?>
<table xmlns="http://schemas.openxmlformats.org/spreadsheetml/2006/main" ref="A2:F6" displayName="Table_4" name="Table_4" id="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Mi 10 Lite-style" showColumnStripes="0" showFirstColumn="1" showLastColumn="1" showRowStripes="1"/>
</table>
</file>

<file path=xl/tables/table5.xml><?xml version="1.0" encoding="utf-8"?>
<table xmlns="http://schemas.openxmlformats.org/spreadsheetml/2006/main" ref="A2:F16" displayName="Table_5" name="Table_5" id="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9-style" showColumnStripes="0" showFirstColumn="1" showLastColumn="1" showRowStripes="1"/>
</table>
</file>

<file path=xl/tables/table6.xml><?xml version="1.0" encoding="utf-8"?>
<table xmlns="http://schemas.openxmlformats.org/spreadsheetml/2006/main" ref="A2:F5" displayName="Table_6" name="Table_6" id="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9S-style" showColumnStripes="0" showFirstColumn="1" showLastColumn="1" showRowStripes="1"/>
</table>
</file>

<file path=xl/tables/table7.xml><?xml version="1.0" encoding="utf-8"?>
<table xmlns="http://schemas.openxmlformats.org/spreadsheetml/2006/main" ref="A2:F18" displayName="Table_7" name="Table_7" id="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9 Pro-style" showColumnStripes="0" showFirstColumn="1" showLastColumn="1" showRowStripes="1"/>
</table>
</file>

<file path=xl/tables/table8.xml><?xml version="1.0" encoding="utf-8"?>
<table xmlns="http://schemas.openxmlformats.org/spreadsheetml/2006/main" ref="A2:F19" displayName="Table_8" name="Table_8" id="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9-style" showColumnStripes="0" showFirstColumn="1" showLastColumn="1" showRowStripes="1"/>
</table>
</file>

<file path=xl/tables/table9.xml><?xml version="1.0" encoding="utf-8"?>
<table xmlns="http://schemas.openxmlformats.org/spreadsheetml/2006/main" ref="A2:F10" displayName="Table_9" name="Table_9" id="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9A-style" showColumnStripes="0" showFirstColumn="1" showLastColumn="1" showRowStripes="1"/>
</table>
</file>

<file path=xl/tables/table10.xml><?xml version="1.0" encoding="utf-8"?>
<table xmlns="http://schemas.openxmlformats.org/spreadsheetml/2006/main" ref="A2:F14" displayName="Table_10" name="Table_10" id="1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7A-style" showColumnStripes="0" showFirstColumn="1" showLastColumn="1" showRowStripes="1"/>
</table>
</file>

<file path=xl/tables/table11.xml><?xml version="1.0" encoding="utf-8"?>
<table xmlns="http://schemas.openxmlformats.org/spreadsheetml/2006/main" ref="A2:F10" displayName="Table_11" name="Table_11" id="1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Go-style" showColumnStripes="0" showFirstColumn="1" showLastColumn="1" showRowStripes="1"/>
</table>
</file>

<file path=xl/tables/table12.xml><?xml version="1.0" encoding="utf-8"?>
<table xmlns="http://schemas.openxmlformats.org/spreadsheetml/2006/main" ref="A2:F9" displayName="Table_12" name="Table_12" id="1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6 Pro-style" showColumnStripes="0" showFirstColumn="1" showLastColumn="1" showRowStripes="1"/>
</table>
</file>

<file path=xl/tables/table13.xml><?xml version="1.0" encoding="utf-8"?>
<table xmlns="http://schemas.openxmlformats.org/spreadsheetml/2006/main" ref="A2:F10" displayName="Table_13" name="Table_13" id="1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6A-style" showColumnStripes="0" showFirstColumn="1" showLastColumn="1" showRowStripes="1"/>
</table>
</file>

<file path=xl/tables/table14.xml><?xml version="1.0" encoding="utf-8"?>
<table xmlns="http://schemas.openxmlformats.org/spreadsheetml/2006/main" ref="A2:F10" displayName="Table_14" name="Table_14" id="1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6-style" showColumnStripes="0" showFirstColumn="1" showLastColumn="1" showRowStripes="1"/>
</table>
</file>

<file path=xl/tables/table15.xml><?xml version="1.0" encoding="utf-8"?>
<table xmlns="http://schemas.openxmlformats.org/spreadsheetml/2006/main" ref="A2:F3" displayName="Table_15" name="Table_15" id="1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0  Note 10S-style" showColumnStripes="0" showFirstColumn="1" showLastColumn="1" showRowStripes="1"/>
</table>
</file>

<file path=xl/tables/table16.xml><?xml version="1.0" encoding="utf-8"?>
<table xmlns="http://schemas.openxmlformats.org/spreadsheetml/2006/main" ref="A2:F9" displayName="Table_16" name="Table_16" id="1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0 Pro-style" showColumnStripes="0" showFirstColumn="1" showLastColumn="1" showRowStripes="1"/>
</table>
</file>

<file path=xl/tables/table17.xml><?xml version="1.0" encoding="utf-8"?>
<table xmlns="http://schemas.openxmlformats.org/spreadsheetml/2006/main" ref="A2:F15" displayName="Table_17" name="Table_17" id="1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Mi 11 Lite-style" showColumnStripes="0" showFirstColumn="1" showLastColumn="1" showRowStripes="1"/>
</table>
</file>

<file path=xl/tables/table18.xml><?xml version="1.0" encoding="utf-8"?>
<table xmlns="http://schemas.openxmlformats.org/spreadsheetml/2006/main" ref="A2:F7" displayName="Table_18" name="Table_18" id="1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1  Note 11S-style" showColumnStripes="0" showFirstColumn="1" showLastColumn="1" showRowStripes="1"/>
</table>
</file>

<file path=xl/tables/table19.xml><?xml version="1.0" encoding="utf-8"?>
<table xmlns="http://schemas.openxmlformats.org/spreadsheetml/2006/main" ref="A2:F3" displayName="Table_19" name="Table_19" id="1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1 Pro-style" showColumnStripes="0" showFirstColumn="1" showLastColumn="1" showRowStripes="1"/>
</table>
</file>

<file path=xl/tables/table20.xml><?xml version="1.0" encoding="utf-8"?>
<table xmlns="http://schemas.openxmlformats.org/spreadsheetml/2006/main" ref="A2:F7" displayName="Table_20" name="Table_20" id="2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0C-style" showColumnStripes="0" showFirstColumn="1" showLastColumn="1" showRowStripes="1"/>
</table>
</file>

<file path=xl/tables/table21.xml><?xml version="1.0" encoding="utf-8"?>
<table xmlns="http://schemas.openxmlformats.org/spreadsheetml/2006/main" ref="A2:F3" displayName="Table_21" name="Table_21" id="2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A1-style" showColumnStripes="0" showFirstColumn="1" showLastColumn="1" showRowStripes="1"/>
</table>
</file>

<file path=xl/tables/table22.xml><?xml version="1.0" encoding="utf-8"?>
<table xmlns="http://schemas.openxmlformats.org/spreadsheetml/2006/main" ref="A2:F10" displayName="Table_22" name="Table_22" id="2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A2-style" showColumnStripes="0" showFirstColumn="1" showLastColumn="1" showRowStripes="1"/>
</table>
</file>

<file path=xl/tables/table23.xml><?xml version="1.0" encoding="utf-8"?>
<table xmlns="http://schemas.openxmlformats.org/spreadsheetml/2006/main" ref="A2:F5" displayName="Table_23" name="Table_23" id="2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M5-style" showColumnStripes="0" showFirstColumn="1" showLastColumn="1" showRowStripes="1"/>
</table>
</file>

<file path=xl/tables/table24.xml><?xml version="1.0" encoding="utf-8"?>
<table xmlns="http://schemas.openxmlformats.org/spreadsheetml/2006/main" ref="A2:F6" displayName="Table_24" name="Table_24" id="2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4G-style" showColumnStripes="0" showFirstColumn="1" showLastColumn="1" showRowStripes="1"/>
</table>
</file>

<file path=xl/tables/table25.xml><?xml version="1.0" encoding="utf-8"?>
<table xmlns="http://schemas.openxmlformats.org/spreadsheetml/2006/main" ref="A2:F6" displayName="Table_25" name="Table_25" id="2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5G-style" showColumnStripes="0" showFirstColumn="1" showLastColumn="1" showRowStripes="1"/>
</table>
</file>

<file path=xl/tables/table26.xml><?xml version="1.0" encoding="utf-8"?>
<table xmlns="http://schemas.openxmlformats.org/spreadsheetml/2006/main" ref="A2:F4" displayName="Table_26" name="Table_26" id="2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S-style" showColumnStripes="0" showFirstColumn="1" showLastColumn="1" showRowStripes="1"/>
</table>
</file>

<file path=xl/tables/table27.xml><?xml version="1.0" encoding="utf-8"?>
<table xmlns="http://schemas.openxmlformats.org/spreadsheetml/2006/main" ref="A2:F6" displayName="Table_27" name="Table_27" id="2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Pro 4G-style" showColumnStripes="0" showFirstColumn="1" showLastColumn="1" showRowStripes="1"/>
</table>
</file>

<file path=xl/tables/table28.xml><?xml version="1.0" encoding="utf-8"?>
<table xmlns="http://schemas.openxmlformats.org/spreadsheetml/2006/main" ref="A2:F6" displayName="Table_28" name="Table_28" id="2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Pro 5G-style" showColumnStripes="0" showFirstColumn="1" showLastColumn="1" showRowStripes="1"/>
</table>
</file>

<file path=xl/tables/table29.xml><?xml version="1.0" encoding="utf-8"?>
<table xmlns="http://schemas.openxmlformats.org/spreadsheetml/2006/main" ref="A2:F6" displayName="Table_29" name="Table_29" id="2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Pro+ 5G-style" showColumnStripes="0" showFirstColumn="1" showLastColumn="1" showRowStripes="1"/>
</table>
</file>

<file path=xl/tables/table30.xml><?xml version="1.0" encoding="utf-8"?>
<table xmlns="http://schemas.openxmlformats.org/spreadsheetml/2006/main" ref="A2:F4" displayName="Table_30" name="Table_30" id="3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12 Lite-style" showColumnStripes="0" showFirstColumn="1" showLastColumn="1" showRowStripes="1"/>
</table>
</file>

<file path=xl/tables/table31.xml><?xml version="1.0" encoding="utf-8"?>
<table xmlns="http://schemas.openxmlformats.org/spreadsheetml/2006/main" ref="A2:F3" displayName="Table_31" name="Table_31" id="3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M5S-style" showColumnStripes="0" showFirstColumn="1" showLastColumn="1" showRowStripes="1"/>
</table>
</file>

<file path=xl/tables/table32.xml><?xml version="1.0" encoding="utf-8"?>
<table xmlns="http://schemas.openxmlformats.org/spreadsheetml/2006/main" ref="A2:F4" displayName="Table_32" name="Table_32" id="3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2C-style" showColumnStripes="0" showFirstColumn="1" showLastColumn="1" showRowStripes="1"/>
</table>
</file>

<file path=xl/tables/table33.xml><?xml version="1.0" encoding="utf-8"?>
<table xmlns="http://schemas.openxmlformats.org/spreadsheetml/2006/main" ref="A2:F6" displayName="Table_33" name="Table_33" id="3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5 5G-style" showColumnStripes="0" showFirstColumn="1" showLastColumn="1" showRowStripes="1"/>
</table>
</file>

<file path=xl/tables/table34.xml><?xml version="1.0" encoding="utf-8"?>
<table xmlns="http://schemas.openxmlformats.org/spreadsheetml/2006/main" ref="A2:F6" displayName="Table_34" name="Table_34" id="3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5 Pro 5G-style" showColumnStripes="0" showFirstColumn="1" showLastColumn="1" showRowStripes="1"/>
</table>
</file>

<file path=xl/tables/table35.xml><?xml version="1.0" encoding="utf-8"?>
<table xmlns="http://schemas.openxmlformats.org/spreadsheetml/2006/main" ref="A2:F6" displayName="Table_35" name="Table_35" id="3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2-style" showColumnStripes="0" showFirstColumn="1" showLastColumn="1" showRowStripes="1"/>
</table>
</file>

<file path=xl/tables/table36.xml><?xml version="1.0" encoding="utf-8"?>
<table xmlns="http://schemas.openxmlformats.org/spreadsheetml/2006/main" ref="A2:F4" displayName="Table_36" name="Table_36" id="3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3C  Poco C65-style" showColumnStripes="0" showFirstColumn="1" showLastColumn="1" showRowStripes="1"/>
</table>
</file>

<file path=xl/tables/table37.xml><?xml version="1.0" encoding="utf-8"?>
<table xmlns="http://schemas.openxmlformats.org/spreadsheetml/2006/main" ref="A2:F3" displayName="Table_37" name="Table_37" id="3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3 Pro-style" showColumnStripes="0" showFirstColumn="1" showLastColumn="1" showRowStripes="1"/>
</table>
</file>

<file path=xl/tables/table38.xml><?xml version="1.0" encoding="utf-8"?>
<table xmlns="http://schemas.openxmlformats.org/spreadsheetml/2006/main" ref="A2:F3" displayName="Table_38" name="Table_38" id="3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3 Pro 5G-style" showColumnStripes="0" showFirstColumn="1" showLastColumn="1" showRowStripes="1"/>
</table>
</file>

<file path=xl/tables/table39.xml><?xml version="1.0" encoding="utf-8"?>
<table xmlns="http://schemas.openxmlformats.org/spreadsheetml/2006/main" ref="A2:F3" displayName="Table_39" name="Table_39" id="3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3-style" showColumnStripes="0" showFirstColumn="1" showLastColumn="1" showRowStripes="1"/>
</table>
</file>

<file path=xl/tables/table40.xml><?xml version="1.0" encoding="utf-8"?>
<table xmlns="http://schemas.openxmlformats.org/spreadsheetml/2006/main" ref="A2:F6" displayName="Table_40" name="Table_40" id="4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3 5G-style" showColumnStripes="0" showFirstColumn="1" showLastColumn="1" showRowStripes="1"/>
</table>
</file>

<file path=xl/tables/table41.xml><?xml version="1.0" encoding="utf-8"?>
<table xmlns="http://schemas.openxmlformats.org/spreadsheetml/2006/main" ref="A2:F6" displayName="Table_41" name="Table_41" id="4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6 Pro 5G-style" showColumnStripes="0" showFirstColumn="1" showLastColumn="1" showRowStripes="1"/>
</table>
</file>

<file path=xl/tables/table42.xml><?xml version="1.0" encoding="utf-8"?>
<table xmlns="http://schemas.openxmlformats.org/spreadsheetml/2006/main" ref="A2:F3" displayName="Table_42" name="Table_42" id="4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M6 Pro-style" showColumnStripes="0" showFirstColumn="1" showLastColumn="1" showRowStripes="1"/>
</table>
</file>

<file path=xl/tables/table43.xml><?xml version="1.0" encoding="utf-8"?>
<table xmlns="http://schemas.openxmlformats.org/spreadsheetml/2006/main" ref="A2:F4" displayName="Table_43" name="Table_43" id="4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13 Lite-style" showColumnStripes="0" showFirstColumn="1" showLastColumn="1" showRowStripes="1"/>
</table>
</file>

<file path=xl/tables/table44.xml><?xml version="1.0" encoding="utf-8"?>
<table xmlns="http://schemas.openxmlformats.org/spreadsheetml/2006/main" ref="A2:F6" displayName="Table_44" name="Table_44" id="4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3-style" showColumnStripes="0" showFirstColumn="1" showLastColumn="1" showRowStripes="1"/>
</table>
</file>

<file path=xl/tables/table45.xml><?xml version="1.0" encoding="utf-8"?>
<table xmlns="http://schemas.openxmlformats.org/spreadsheetml/2006/main" ref="A2:F6" displayName="Table_45" name="Table_45" id="4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A3-style" showColumnStripes="0" showFirstColumn="1" showLastColumn="1" showRowStripes="1"/>
</table>
</file>

<file path=xl/tables/table46.xml><?xml version="1.0" encoding="utf-8"?>
<table xmlns="http://schemas.openxmlformats.org/spreadsheetml/2006/main" ref="A2:F6" displayName="Table_46" name="Table_46" id="4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4C-style" showColumnStripes="0" showFirstColumn="1" showLastColumn="1" showRowStripes="1"/>
</table>
</file>

<file path=xl/tables/table47.xml><?xml version="1.0" encoding="utf-8"?>
<table xmlns="http://schemas.openxmlformats.org/spreadsheetml/2006/main" ref="A2:F4" displayName="Table_47" name="Table_47" id="4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14T  14T Pro-style" showColumnStripes="0" showFirstColumn="1" showLastColumn="1" showRowStripes="1"/>
</table>
</file>

<file path=xl/tables/table48.xml><?xml version="1.0" encoding="utf-8"?>
<table xmlns="http://schemas.openxmlformats.org/spreadsheetml/2006/main" ref="A2:F6" displayName="Table_48" name="Table_48" id="4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4-style" showColumnStripes="0" showFirstColumn="1" showLastColumn="1" showRowStripes="1"/>
</table>
</file>

<file path=xl/tables/table49.xml><?xml version="1.0" encoding="utf-8"?>
<table xmlns="http://schemas.openxmlformats.org/spreadsheetml/2006/main" ref="A2:F6" displayName="Table_49" name="Table_49" id="4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4 5G-style" showColumnStripes="0" showFirstColumn="1" showLastColumn="1" showRowStripes="1"/>
</table>
</file>

<file path=xl/tables/table50.xml><?xml version="1.0" encoding="utf-8"?>
<table xmlns="http://schemas.openxmlformats.org/spreadsheetml/2006/main" ref="A2:F3" displayName="Table_50" name="Table_50" id="5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4 Pro-style" showColumnStripes="0" showFirstColumn="1" showLastColumn="1" showRowStripes="1"/>
</table>
</file>

<file path=xl/tables/table51.xml><?xml version="1.0" encoding="utf-8"?>
<table xmlns="http://schemas.openxmlformats.org/spreadsheetml/2006/main" ref="A2:F6" displayName="Table_51" name="Table_51" id="5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4 Pro 5G-style" showColumnStripes="0" showFirstColumn="1" showLastColumn="1" showRowStripes="1"/>
</table>
</file>

<file path=xl/tables/table52.xml><?xml version="1.0" encoding="utf-8"?>
<table xmlns="http://schemas.openxmlformats.org/spreadsheetml/2006/main" ref="A2:F6" displayName="Table_52" name="Table_52" id="5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7-style" showColumnStripes="0" showFirstColumn="1" showLastColumn="1" showRowStripes="1"/>
</table>
</file>

<file path=xl/tables/table53.xml><?xml version="1.0" encoding="utf-8"?>
<table xmlns="http://schemas.openxmlformats.org/spreadsheetml/2006/main" ref="A2:F3" displayName="Table_53" name="Table_53" id="5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7 Pro-style" showColumnStripes="0" showFirstColumn="1" showLastColumn="1" showRowStripes="1"/>
</table>
</file>

<file path=xl/tables/table54.xml><?xml version="1.0" encoding="utf-8"?>
<table xmlns="http://schemas.openxmlformats.org/spreadsheetml/2006/main" ref="A2:F9" displayName="Table_54" name="Table_54" id="5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Чехлы Xiaomi -style" showColumnStripes="0" showFirstColumn="1" showLastColumn="1" showRowStripes="1"/>
</table>
</file>

<file path=xl/tables/table55.xml><?xml version="1.0" encoding="utf-8"?>
<table xmlns="http://schemas.openxmlformats.org/spreadsheetml/2006/main" ref="A2:F13" displayName="Table_55" name="Table_55" id="5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3 -2-style" showColumnStripes="0" showFirstColumn="1" showLastColumn="1" showRowStripes="1"/>
</table>
</file>

<file path=xl/tables/table56.xml><?xml version="1.0" encoding="utf-8"?>
<table xmlns="http://schemas.openxmlformats.org/spreadsheetml/2006/main" ref="A2:F21" displayName="Table_56" name="Table_56" id="5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3 Pro -2-style" showColumnStripes="0" showFirstColumn="1" showLastColumn="1" showRowStripes="1"/>
</table>
</file>

<file path=xl/tables/table57.xml><?xml version="1.0" encoding="utf-8"?>
<table xmlns="http://schemas.openxmlformats.org/spreadsheetml/2006/main" ref="A2:F16" displayName="Table_57" name="Table_57" id="5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Mi 10 Lite -2-style" showColumnStripes="0" showFirstColumn="1" showLastColumn="1" showRowStripes="1"/>
</table>
</file>

<file path=xl/tables/table58.xml><?xml version="1.0" encoding="utf-8"?>
<table xmlns="http://schemas.openxmlformats.org/spreadsheetml/2006/main" ref="A2:F8" displayName="Table_58" name="Table_58" id="5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Mi Not 10 Lite-style" showColumnStripes="0" showFirstColumn="1" showLastColumn="1" showRowStripes="1"/>
</table>
</file>

<file path=xl/tables/table59.xml><?xml version="1.0" encoding="utf-8"?>
<table xmlns="http://schemas.openxmlformats.org/spreadsheetml/2006/main" ref="A2:F3" displayName="Table_59" name="Table_59" id="5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9 -2-style" showColumnStripes="0" showFirstColumn="1" showLastColumn="1" showRowStripes="1"/>
</table>
</file>

<file path=xl/tables/table60.xml><?xml version="1.0" encoding="utf-8"?>
<table xmlns="http://schemas.openxmlformats.org/spreadsheetml/2006/main" ref="A2:F4" displayName="Table_60" name="Table_60" id="6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Для девушек с принтом-style" showColumnStripes="0" showFirstColumn="1" showLastColumn="1" showRowStripes="1"/>
</table>
</file>

<file path=xl/tables/table61.xml><?xml version="1.0" encoding="utf-8"?>
<table xmlns="http://schemas.openxmlformats.org/spreadsheetml/2006/main" ref="A2:F3" displayName="Table_61" name="Table_61" id="6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9S -2-style" showColumnStripes="0" showFirstColumn="1" showLastColumn="1" showRowStripes="1"/>
</table>
</file>

<file path=xl/tables/table62.xml><?xml version="1.0" encoding="utf-8"?>
<table xmlns="http://schemas.openxmlformats.org/spreadsheetml/2006/main" ref="A2:F5" displayName="Table_62" name="Table_62" id="6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9S-style" showColumnStripes="0" showFirstColumn="1" showLastColumn="1" showRowStripes="1"/>
</table>
</file>

<file path=xl/tables/table63.xml><?xml version="1.0" encoding="utf-8"?>
<table xmlns="http://schemas.openxmlformats.org/spreadsheetml/2006/main" ref="A2:F24" displayName="Table_63" name="Table_63" id="6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9 Pro -2-style" showColumnStripes="0" showFirstColumn="1" showLastColumn="1" showRowStripes="1"/>
</table>
</file>

<file path=xl/tables/table64.xml><?xml version="1.0" encoding="utf-8"?>
<table xmlns="http://schemas.openxmlformats.org/spreadsheetml/2006/main" ref="A2:F10" displayName="Table_64" name="Table_64" id="6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9 -2-style" showColumnStripes="0" showFirstColumn="1" showLastColumn="1" showRowStripes="1"/>
</table>
</file>

<file path=xl/tables/table65.xml><?xml version="1.0" encoding="utf-8"?>
<table xmlns="http://schemas.openxmlformats.org/spreadsheetml/2006/main" ref="A2:F24" displayName="Table_65" name="Table_65" id="6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9A -2-style" showColumnStripes="0" showFirstColumn="1" showLastColumn="1" showRowStripes="1"/>
</table>
</file>

<file path=xl/tables/table66.xml><?xml version="1.0" encoding="utf-8"?>
<table xmlns="http://schemas.openxmlformats.org/spreadsheetml/2006/main" ref="A2:F5" displayName="Table_66" name="Table_66" id="6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Для девушек с рисунком-style" showColumnStripes="0" showFirstColumn="1" showLastColumn="1" showRowStripes="1"/>
</table>
</file>

<file path=xl/tables/table67.xml><?xml version="1.0" encoding="utf-8"?>
<table xmlns="http://schemas.openxmlformats.org/spreadsheetml/2006/main" ref="A2:F3" displayName="Table_67" name="Table_67" id="6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Детский-style" showColumnStripes="0" showFirstColumn="1" showLastColumn="1" showRowStripes="1"/>
</table>
</file>

<file path=xl/tables/table68.xml><?xml version="1.0" encoding="utf-8"?>
<table xmlns="http://schemas.openxmlformats.org/spreadsheetml/2006/main" ref="A2:F9" displayName="Table_68" name="Table_68" id="6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7A -2-style" showColumnStripes="0" showFirstColumn="1" showLastColumn="1" showRowStripes="1"/>
</table>
</file>

<file path=xl/tables/table69.xml><?xml version="1.0" encoding="utf-8"?>
<table xmlns="http://schemas.openxmlformats.org/spreadsheetml/2006/main" ref="A2:F6" displayName="Table_69" name="Table_69" id="6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Go -2-style" showColumnStripes="0" showFirstColumn="1" showLastColumn="1" showRowStripes="1"/>
</table>
</file>

<file path=xl/tables/table70.xml><?xml version="1.0" encoding="utf-8"?>
<table xmlns="http://schemas.openxmlformats.org/spreadsheetml/2006/main" ref="A2:F4" displayName="Table_70" name="Table_70" id="7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6 Pro -2-style" showColumnStripes="0" showFirstColumn="1" showLastColumn="1" showRowStripes="1"/>
</table>
</file>

<file path=xl/tables/table71.xml><?xml version="1.0" encoding="utf-8"?>
<table xmlns="http://schemas.openxmlformats.org/spreadsheetml/2006/main" ref="A2:F7" displayName="Table_71" name="Table_71" id="7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6A -2-style" showColumnStripes="0" showFirstColumn="1" showLastColumn="1" showRowStripes="1"/>
</table>
</file>

<file path=xl/tables/table72.xml><?xml version="1.0" encoding="utf-8"?>
<table xmlns="http://schemas.openxmlformats.org/spreadsheetml/2006/main" ref="A2:F7" displayName="Table_72" name="Table_72" id="7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6 -2-style" showColumnStripes="0" showFirstColumn="1" showLastColumn="1" showRowStripes="1"/>
</table>
</file>

<file path=xl/tables/table73.xml><?xml version="1.0" encoding="utf-8"?>
<table xmlns="http://schemas.openxmlformats.org/spreadsheetml/2006/main" ref="A2:F8" displayName="Table_73" name="Table_73" id="7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0-style" showColumnStripes="0" showFirstColumn="1" showLastColumn="1" showRowStripes="1"/>
</table>
</file>

<file path=xl/tables/table74.xml><?xml version="1.0" encoding="utf-8"?>
<table xmlns="http://schemas.openxmlformats.org/spreadsheetml/2006/main" ref="A2:F19" displayName="Table_74" name="Table_74" id="7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0S-style" showColumnStripes="0" showFirstColumn="1" showLastColumn="1" showRowStripes="1"/>
</table>
</file>

<file path=xl/tables/table75.xml><?xml version="1.0" encoding="utf-8"?>
<table xmlns="http://schemas.openxmlformats.org/spreadsheetml/2006/main" ref="A2:F3" displayName="Table_75" name="Table_75" id="7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С принтом -2-style" showColumnStripes="0" showFirstColumn="1" showLastColumn="1" showRowStripes="1"/>
</table>
</file>

<file path=xl/tables/table76.xml><?xml version="1.0" encoding="utf-8"?>
<table xmlns="http://schemas.openxmlformats.org/spreadsheetml/2006/main" ref="A2:F32" displayName="Table_76" name="Table_76" id="7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0 Pro -2-style" showColumnStripes="0" showFirstColumn="1" showLastColumn="1" showRowStripes="1"/>
</table>
</file>

<file path=xl/tables/table77.xml><?xml version="1.0" encoding="utf-8"?>
<table xmlns="http://schemas.openxmlformats.org/spreadsheetml/2006/main" ref="A2:F19" displayName="Table_77" name="Table_77" id="7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Mi 11 Lite -2-style" showColumnStripes="0" showFirstColumn="1" showLastColumn="1" showRowStripes="1"/>
</table>
</file>

<file path=xl/tables/table78.xml><?xml version="1.0" encoding="utf-8"?>
<table xmlns="http://schemas.openxmlformats.org/spreadsheetml/2006/main" ref="A2:F26" displayName="Table_78" name="Table_78" id="7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1-style" showColumnStripes="0" showFirstColumn="1" showLastColumn="1" showRowStripes="1"/>
</table>
</file>

<file path=xl/tables/table79.xml><?xml version="1.0" encoding="utf-8"?>
<table xmlns="http://schemas.openxmlformats.org/spreadsheetml/2006/main" ref="A2:F14" displayName="Table_79" name="Table_79" id="7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1S-style" showColumnStripes="0" showFirstColumn="1" showLastColumn="1" showRowStripes="1"/>
</table>
</file>

<file path=xl/tables/table80.xml><?xml version="1.0" encoding="utf-8"?>
<table xmlns="http://schemas.openxmlformats.org/spreadsheetml/2006/main" ref="A2:F10" displayName="Table_80" name="Table_80" id="8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1 Pro -2-style" showColumnStripes="0" showFirstColumn="1" showLastColumn="1" showRowStripes="1"/>
</table>
</file>

<file path=xl/tables/table81.xml><?xml version="1.0" encoding="utf-8"?>
<table xmlns="http://schemas.openxmlformats.org/spreadsheetml/2006/main" ref="A2:F18" displayName="Table_81" name="Table_81" id="8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0C -2-style" showColumnStripes="0" showFirstColumn="1" showLastColumn="1" showRowStripes="1"/>
</table>
</file>

<file path=xl/tables/table82.xml><?xml version="1.0" encoding="utf-8"?>
<table xmlns="http://schemas.openxmlformats.org/spreadsheetml/2006/main" ref="A2:F9" displayName="Table_82" name="Table_82" id="8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A1 -2-style" showColumnStripes="0" showFirstColumn="1" showLastColumn="1" showRowStripes="1"/>
</table>
</file>

<file path=xl/tables/table83.xml><?xml version="1.0" encoding="utf-8"?>
<table xmlns="http://schemas.openxmlformats.org/spreadsheetml/2006/main" ref="A2:F16" displayName="Table_83" name="Table_83" id="8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A2 -2-style" showColumnStripes="0" showFirstColumn="1" showLastColumn="1" showRowStripes="1"/>
</table>
</file>

<file path=xl/tables/table84.xml><?xml version="1.0" encoding="utf-8"?>
<table xmlns="http://schemas.openxmlformats.org/spreadsheetml/2006/main" ref="A2:F3" displayName="Table_84" name="Table_84" id="8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mi A2-style" showColumnStripes="0" showFirstColumn="1" showLastColumn="1" showRowStripes="1"/>
</table>
</file>

<file path=xl/tables/table85.xml><?xml version="1.0" encoding="utf-8"?>
<table xmlns="http://schemas.openxmlformats.org/spreadsheetml/2006/main" ref="A2:F11" displayName="Table_85" name="Table_85" id="8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M5 -2-style" showColumnStripes="0" showFirstColumn="1" showLastColumn="1" showRowStripes="1"/>
</table>
</file>

<file path=xl/tables/table86.xml><?xml version="1.0" encoding="utf-8"?>
<table xmlns="http://schemas.openxmlformats.org/spreadsheetml/2006/main" ref="A2:F3" displayName="Table_86" name="Table_86" id="8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4G -2-style" showColumnStripes="0" showFirstColumn="1" showLastColumn="1" showRowStripes="1"/>
</table>
</file>

<file path=xl/tables/table87.xml><?xml version="1.0" encoding="utf-8"?>
<table xmlns="http://schemas.openxmlformats.org/spreadsheetml/2006/main" ref="A2:F9" displayName="Table_87" name="Table_87" id="8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5G -2-style" showColumnStripes="0" showFirstColumn="1" showLastColumn="1" showRowStripes="1"/>
</table>
</file>

<file path=xl/tables/table88.xml><?xml version="1.0" encoding="utf-8"?>
<table xmlns="http://schemas.openxmlformats.org/spreadsheetml/2006/main" ref="A2:F7" displayName="Table_88" name="Table_88" id="8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S -2-style" showColumnStripes="0" showFirstColumn="1" showLastColumn="1" showRowStripes="1"/>
</table>
</file>

<file path=xl/tables/table89.xml><?xml version="1.0" encoding="utf-8"?>
<table xmlns="http://schemas.openxmlformats.org/spreadsheetml/2006/main" ref="A2:F3" displayName="Table_89" name="Table_89" id="8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Pro 4G -2-style" showColumnStripes="0" showFirstColumn="1" showLastColumn="1" showRowStripes="1"/>
</table>
</file>

<file path=xl/tables/table90.xml><?xml version="1.0" encoding="utf-8"?>
<table xmlns="http://schemas.openxmlformats.org/spreadsheetml/2006/main" ref="A2:F3" displayName="Table_90" name="Table_90" id="9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Pro 5G -2-style" showColumnStripes="0" showFirstColumn="1" showLastColumn="1" showRowStripes="1"/>
</table>
</file>

<file path=xl/tables/table91.xml><?xml version="1.0" encoding="utf-8"?>
<table xmlns="http://schemas.openxmlformats.org/spreadsheetml/2006/main" ref="A2:F9" displayName="Table_91" name="Table_91" id="9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2 Pro+ 5G -2-style" showColumnStripes="0" showFirstColumn="1" showLastColumn="1" showRowStripes="1"/>
</table>
</file>

<file path=xl/tables/table92.xml><?xml version="1.0" encoding="utf-8"?>
<table xmlns="http://schemas.openxmlformats.org/spreadsheetml/2006/main" ref="A2:F6" displayName="Table_92" name="Table_92" id="9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12 Lite -2-style" showColumnStripes="0" showFirstColumn="1" showLastColumn="1" showRowStripes="1"/>
</table>
</file>

<file path=xl/tables/table93.xml><?xml version="1.0" encoding="utf-8"?>
<table xmlns="http://schemas.openxmlformats.org/spreadsheetml/2006/main" ref="A2:F5" displayName="Table_93" name="Table_93" id="9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M5S -2-style" showColumnStripes="0" showFirstColumn="1" showLastColumn="1" showRowStripes="1"/>
</table>
</file>

<file path=xl/tables/table94.xml><?xml version="1.0" encoding="utf-8"?>
<table xmlns="http://schemas.openxmlformats.org/spreadsheetml/2006/main" ref="A2:F3" displayName="Table_94" name="Table_94" id="9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2C -2-style" showColumnStripes="0" showFirstColumn="1" showLastColumn="1" showRowStripes="1"/>
</table>
</file>

<file path=xl/tables/table95.xml><?xml version="1.0" encoding="utf-8"?>
<table xmlns="http://schemas.openxmlformats.org/spreadsheetml/2006/main" ref="A2:F4" displayName="Table_95" name="Table_95" id="9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5 5G -2-style" showColumnStripes="0" showFirstColumn="1" showLastColumn="1" showRowStripes="1"/>
</table>
</file>

<file path=xl/tables/table96.xml><?xml version="1.0" encoding="utf-8"?>
<table xmlns="http://schemas.openxmlformats.org/spreadsheetml/2006/main" ref="A2:F5" displayName="Table_96" name="Table_96" id="9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5 Pro 5G -2-style" showColumnStripes="0" showFirstColumn="1" showLastColumn="1" showRowStripes="1"/>
</table>
</file>

<file path=xl/tables/table97.xml><?xml version="1.0" encoding="utf-8"?>
<table xmlns="http://schemas.openxmlformats.org/spreadsheetml/2006/main" ref="A2:F13" displayName="Table_97" name="Table_97" id="9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2 -2-style" showColumnStripes="0" showFirstColumn="1" showLastColumn="1" showRowStripes="1"/>
</table>
</file>

<file path=xl/tables/table98.xml><?xml version="1.0" encoding="utf-8"?>
<table xmlns="http://schemas.openxmlformats.org/spreadsheetml/2006/main" ref="A2:F4" displayName="Table_98" name="Table_98" id="9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3C  Poco C65 -2-style" showColumnStripes="0" showFirstColumn="1" showLastColumn="1" showRowStripes="1"/>
</table>
</file>

<file path=xl/tables/table99.xml><?xml version="1.0" encoding="utf-8"?>
<table xmlns="http://schemas.openxmlformats.org/spreadsheetml/2006/main" ref="A2:F8" displayName="Table_99" name="Table_99" id="9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3 Pro -2-style" showColumnStripes="0" showFirstColumn="1" showLastColumn="1" showRowStripes="1"/>
</table>
</file>

<file path=xl/tables/table100.xml><?xml version="1.0" encoding="utf-8"?>
<table xmlns="http://schemas.openxmlformats.org/spreadsheetml/2006/main" ref="A2:F3" displayName="Table_100" name="Table_100" id="10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3 Pro 5G -2-style" showColumnStripes="0" showFirstColumn="1" showLastColumn="1" showRowStripes="1"/>
</table>
</file>

<file path=xl/tables/table101.xml><?xml version="1.0" encoding="utf-8"?>
<table xmlns="http://schemas.openxmlformats.org/spreadsheetml/2006/main" ref="A2:F4" displayName="Table_101" name="Table_101" id="10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3 -2-style" showColumnStripes="0" showFirstColumn="1" showLastColumn="1" showRowStripes="1"/>
</table>
</file>

<file path=xl/tables/table102.xml><?xml version="1.0" encoding="utf-8"?>
<table xmlns="http://schemas.openxmlformats.org/spreadsheetml/2006/main" ref="A2:F9" displayName="Table_102" name="Table_102" id="10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3 5G -2-style" showColumnStripes="0" showFirstColumn="1" showLastColumn="1" showRowStripes="1"/>
</table>
</file>

<file path=xl/tables/table103.xml><?xml version="1.0" encoding="utf-8"?>
<table xmlns="http://schemas.openxmlformats.org/spreadsheetml/2006/main" ref="A2:F9" displayName="Table_103" name="Table_103" id="10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6 Pro 5G -2-style" showColumnStripes="0" showFirstColumn="1" showLastColumn="1" showRowStripes="1"/>
</table>
</file>

<file path=xl/tables/table104.xml><?xml version="1.0" encoding="utf-8"?>
<table xmlns="http://schemas.openxmlformats.org/spreadsheetml/2006/main" ref="A2:F9" displayName="Table_104" name="Table_104" id="10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M6 Pro -2-style" showColumnStripes="0" showFirstColumn="1" showLastColumn="1" showRowStripes="1"/>
</table>
</file>

<file path=xl/tables/table105.xml><?xml version="1.0" encoding="utf-8"?>
<table xmlns="http://schemas.openxmlformats.org/spreadsheetml/2006/main" ref="A2:F4" displayName="Table_105" name="Table_105" id="10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13 Lite -2-style" showColumnStripes="0" showFirstColumn="1" showLastColumn="1" showRowStripes="1"/>
</table>
</file>

<file path=xl/tables/table106.xml><?xml version="1.0" encoding="utf-8"?>
<table xmlns="http://schemas.openxmlformats.org/spreadsheetml/2006/main" ref="A2:F4" displayName="Table_106" name="Table_106" id="10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3 -2-style" showColumnStripes="0" showFirstColumn="1" showLastColumn="1" showRowStripes="1"/>
</table>
</file>

<file path=xl/tables/table107.xml><?xml version="1.0" encoding="utf-8"?>
<table xmlns="http://schemas.openxmlformats.org/spreadsheetml/2006/main" ref="A2:F9" displayName="Table_107" name="Table_107" id="107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A3 -2-style" showColumnStripes="0" showFirstColumn="1" showLastColumn="1" showRowStripes="1"/>
</table>
</file>

<file path=xl/tables/table108.xml><?xml version="1.0" encoding="utf-8"?>
<table xmlns="http://schemas.openxmlformats.org/spreadsheetml/2006/main" ref="A2:F4" displayName="Table_108" name="Table_108" id="108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mi A3-style" showColumnStripes="0" showFirstColumn="1" showLastColumn="1" showRowStripes="1"/>
</table>
</file>

<file path=xl/tables/table109.xml><?xml version="1.0" encoding="utf-8"?>
<table xmlns="http://schemas.openxmlformats.org/spreadsheetml/2006/main" ref="A2:F4" displayName="Table_109" name="Table_109" id="109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14C -2-style" showColumnStripes="0" showFirstColumn="1" showLastColumn="1" showRowStripes="1"/>
</table>
</file>

<file path=xl/tables/table110.xml><?xml version="1.0" encoding="utf-8"?>
<table xmlns="http://schemas.openxmlformats.org/spreadsheetml/2006/main" ref="A2:F4" displayName="Table_110" name="Table_110" id="110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14T  14T Pro -2-style" showColumnStripes="0" showFirstColumn="1" showLastColumn="1" showRowStripes="1"/>
</table>
</file>

<file path=xl/tables/table111.xml><?xml version="1.0" encoding="utf-8"?>
<table xmlns="http://schemas.openxmlformats.org/spreadsheetml/2006/main" ref="A2:F3" displayName="Table_111" name="Table_111" id="111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4 -2-style" showColumnStripes="0" showFirstColumn="1" showLastColumn="1" showRowStripes="1"/>
</table>
</file>

<file path=xl/tables/table112.xml><?xml version="1.0" encoding="utf-8"?>
<table xmlns="http://schemas.openxmlformats.org/spreadsheetml/2006/main" ref="A2:F3" displayName="Table_112" name="Table_112" id="112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4 5G -2-style" showColumnStripes="0" showFirstColumn="1" showLastColumn="1" showRowStripes="1"/>
</table>
</file>

<file path=xl/tables/table113.xml><?xml version="1.0" encoding="utf-8"?>
<table xmlns="http://schemas.openxmlformats.org/spreadsheetml/2006/main" ref="A2:F3" displayName="Table_113" name="Table_113" id="113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4 Pro -2-style" showColumnStripes="0" showFirstColumn="1" showLastColumn="1" showRowStripes="1"/>
</table>
</file>

<file path=xl/tables/table114.xml><?xml version="1.0" encoding="utf-8"?>
<table xmlns="http://schemas.openxmlformats.org/spreadsheetml/2006/main" ref="A2:F3" displayName="Table_114" name="Table_114" id="114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Redmi Note 14 Pro 5G -2-style" showColumnStripes="0" showFirstColumn="1" showLastColumn="1" showRowStripes="1"/>
</table>
</file>

<file path=xl/tables/table115.xml><?xml version="1.0" encoding="utf-8"?>
<table xmlns="http://schemas.openxmlformats.org/spreadsheetml/2006/main" ref="A2:F9" displayName="Table_115" name="Table_115" id="115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7 -2-style" showColumnStripes="0" showFirstColumn="1" showLastColumn="1" showRowStripes="1"/>
</table>
</file>

<file path=xl/tables/table116.xml><?xml version="1.0" encoding="utf-8"?>
<table xmlns="http://schemas.openxmlformats.org/spreadsheetml/2006/main" ref="A2:F3" displayName="Table_116" name="Table_116" id="116">
  <tableColumns count="6">
    <tableColumn name="Фраза" id="1"/>
    <tableColumn name="Показы [G.SC]" id="2"/>
    <tableColumn name="Релевантный URL [Google]" id="3"/>
    <tableColumn name="H1" id="4"/>
    <tableColumn name="Title" id="5"/>
    <tableColumn name="Description" id="6"/>
  </tableColumns>
  <tableStyleInfo name="Xiaomi Poco X7 Pro -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Relationship Id="rId5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Relationship Id="rId5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Relationship Id="rId5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6.vml"/><Relationship Id="rId5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7.vml"/><Relationship Id="rId5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8.vml"/><Relationship Id="rId5" Type="http://schemas.openxmlformats.org/officeDocument/2006/relationships/table" Target="../tables/table8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9.vml"/><Relationship Id="rId5" Type="http://schemas.openxmlformats.org/officeDocument/2006/relationships/table" Target="../tables/table9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0.vml"/><Relationship Id="rId5" Type="http://schemas.openxmlformats.org/officeDocument/2006/relationships/table" Target="../tables/table10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1.vml"/><Relationship Id="rId5" Type="http://schemas.openxmlformats.org/officeDocument/2006/relationships/table" Target="../tables/table11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13.xml"/><Relationship Id="rId3" Type="http://schemas.openxmlformats.org/officeDocument/2006/relationships/vmlDrawing" Target="../drawings/vmlDrawing12.vml"/><Relationship Id="rId5" Type="http://schemas.openxmlformats.org/officeDocument/2006/relationships/table" Target="../tables/table12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drawing" Target="../drawings/drawing14.xml"/><Relationship Id="rId3" Type="http://schemas.openxmlformats.org/officeDocument/2006/relationships/vmlDrawing" Target="../drawings/vmlDrawing13.vml"/><Relationship Id="rId5" Type="http://schemas.openxmlformats.org/officeDocument/2006/relationships/table" Target="../tables/table13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14.vml"/><Relationship Id="rId5" Type="http://schemas.openxmlformats.org/officeDocument/2006/relationships/table" Target="../tables/table14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drawing" Target="../drawings/drawing16.xml"/><Relationship Id="rId3" Type="http://schemas.openxmlformats.org/officeDocument/2006/relationships/vmlDrawing" Target="../drawings/vmlDrawing15.vml"/><Relationship Id="rId5" Type="http://schemas.openxmlformats.org/officeDocument/2006/relationships/table" Target="../tables/table15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drawing" Target="../drawings/drawing17.xml"/><Relationship Id="rId3" Type="http://schemas.openxmlformats.org/officeDocument/2006/relationships/vmlDrawing" Target="../drawings/vmlDrawing16.vml"/><Relationship Id="rId5" Type="http://schemas.openxmlformats.org/officeDocument/2006/relationships/table" Target="../tables/table16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17.vml"/><Relationship Id="rId5" Type="http://schemas.openxmlformats.org/officeDocument/2006/relationships/table" Target="../tables/table17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drawing" Target="../drawings/drawing19.xml"/><Relationship Id="rId3" Type="http://schemas.openxmlformats.org/officeDocument/2006/relationships/vmlDrawing" Target="../drawings/vmlDrawing18.vml"/><Relationship Id="rId5" Type="http://schemas.openxmlformats.org/officeDocument/2006/relationships/table" Target="../tables/table18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comments" Target="../comments19.xml"/><Relationship Id="rId2" Type="http://schemas.openxmlformats.org/officeDocument/2006/relationships/drawing" Target="../drawings/drawing20.xml"/><Relationship Id="rId3" Type="http://schemas.openxmlformats.org/officeDocument/2006/relationships/vmlDrawing" Target="../drawings/vmlDrawing19.vml"/><Relationship Id="rId5" Type="http://schemas.openxmlformats.org/officeDocument/2006/relationships/table" Target="../tables/table19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comments" Target="../comments20.xml"/><Relationship Id="rId2" Type="http://schemas.openxmlformats.org/officeDocument/2006/relationships/drawing" Target="../drawings/drawing21.xml"/><Relationship Id="rId3" Type="http://schemas.openxmlformats.org/officeDocument/2006/relationships/vmlDrawing" Target="../drawings/vmlDrawing20.vml"/><Relationship Id="rId5" Type="http://schemas.openxmlformats.org/officeDocument/2006/relationships/table" Target="../tables/table20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drawing" Target="../drawings/drawing22.xml"/><Relationship Id="rId3" Type="http://schemas.openxmlformats.org/officeDocument/2006/relationships/vmlDrawing" Target="../drawings/vmlDrawing21.vml"/><Relationship Id="rId5" Type="http://schemas.openxmlformats.org/officeDocument/2006/relationships/table" Target="../tables/table21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comments" Target="../comments22.xml"/><Relationship Id="rId2" Type="http://schemas.openxmlformats.org/officeDocument/2006/relationships/drawing" Target="../drawings/drawing23.xml"/><Relationship Id="rId3" Type="http://schemas.openxmlformats.org/officeDocument/2006/relationships/vmlDrawing" Target="../drawings/vmlDrawing22.vml"/><Relationship Id="rId5" Type="http://schemas.openxmlformats.org/officeDocument/2006/relationships/table" Target="../tables/table22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comments" Target="../comments23.xml"/><Relationship Id="rId2" Type="http://schemas.openxmlformats.org/officeDocument/2006/relationships/drawing" Target="../drawings/drawing24.xml"/><Relationship Id="rId3" Type="http://schemas.openxmlformats.org/officeDocument/2006/relationships/vmlDrawing" Target="../drawings/vmlDrawing23.vml"/><Relationship Id="rId5" Type="http://schemas.openxmlformats.org/officeDocument/2006/relationships/table" Target="../tables/table23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drawing" Target="../drawings/drawing25.xml"/><Relationship Id="rId3" Type="http://schemas.openxmlformats.org/officeDocument/2006/relationships/vmlDrawing" Target="../drawings/vmlDrawing24.vml"/><Relationship Id="rId5" Type="http://schemas.openxmlformats.org/officeDocument/2006/relationships/table" Target="../tables/table24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comments" Target="../comments25.xml"/><Relationship Id="rId2" Type="http://schemas.openxmlformats.org/officeDocument/2006/relationships/drawing" Target="../drawings/drawing26.xml"/><Relationship Id="rId3" Type="http://schemas.openxmlformats.org/officeDocument/2006/relationships/vmlDrawing" Target="../drawings/vmlDrawing25.vml"/><Relationship Id="rId5" Type="http://schemas.openxmlformats.org/officeDocument/2006/relationships/table" Target="../tables/table25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comments" Target="../comments26.xml"/><Relationship Id="rId2" Type="http://schemas.openxmlformats.org/officeDocument/2006/relationships/drawing" Target="../drawings/drawing27.xml"/><Relationship Id="rId3" Type="http://schemas.openxmlformats.org/officeDocument/2006/relationships/vmlDrawing" Target="../drawings/vmlDrawing26.vml"/><Relationship Id="rId5" Type="http://schemas.openxmlformats.org/officeDocument/2006/relationships/table" Target="../tables/table26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comments" Target="../comments27.xml"/><Relationship Id="rId2" Type="http://schemas.openxmlformats.org/officeDocument/2006/relationships/drawing" Target="../drawings/drawing28.xml"/><Relationship Id="rId3" Type="http://schemas.openxmlformats.org/officeDocument/2006/relationships/vmlDrawing" Target="../drawings/vmlDrawing27.vml"/><Relationship Id="rId5" Type="http://schemas.openxmlformats.org/officeDocument/2006/relationships/table" Target="../tables/table27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comments" Target="../comments28.xml"/><Relationship Id="rId2" Type="http://schemas.openxmlformats.org/officeDocument/2006/relationships/drawing" Target="../drawings/drawing29.xml"/><Relationship Id="rId3" Type="http://schemas.openxmlformats.org/officeDocument/2006/relationships/vmlDrawing" Target="../drawings/vmlDrawing28.vml"/><Relationship Id="rId5" Type="http://schemas.openxmlformats.org/officeDocument/2006/relationships/table" Target="../tables/table28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comments" Target="../comments29.xml"/><Relationship Id="rId2" Type="http://schemas.openxmlformats.org/officeDocument/2006/relationships/drawing" Target="../drawings/drawing30.xml"/><Relationship Id="rId3" Type="http://schemas.openxmlformats.org/officeDocument/2006/relationships/vmlDrawing" Target="../drawings/vmlDrawing29.vml"/><Relationship Id="rId5" Type="http://schemas.openxmlformats.org/officeDocument/2006/relationships/table" Target="../tables/table29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comments" Target="../comments30.xml"/><Relationship Id="rId2" Type="http://schemas.openxmlformats.org/officeDocument/2006/relationships/drawing" Target="../drawings/drawing31.xml"/><Relationship Id="rId3" Type="http://schemas.openxmlformats.org/officeDocument/2006/relationships/vmlDrawing" Target="../drawings/vmlDrawing30.vml"/><Relationship Id="rId5" Type="http://schemas.openxmlformats.org/officeDocument/2006/relationships/table" Target="../tables/table30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comments" Target="../comments31.xml"/><Relationship Id="rId2" Type="http://schemas.openxmlformats.org/officeDocument/2006/relationships/drawing" Target="../drawings/drawing32.xml"/><Relationship Id="rId3" Type="http://schemas.openxmlformats.org/officeDocument/2006/relationships/vmlDrawing" Target="../drawings/vmlDrawing31.vml"/><Relationship Id="rId5" Type="http://schemas.openxmlformats.org/officeDocument/2006/relationships/table" Target="../tables/table31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comments" Target="../comments32.xml"/><Relationship Id="rId2" Type="http://schemas.openxmlformats.org/officeDocument/2006/relationships/drawing" Target="../drawings/drawing33.xml"/><Relationship Id="rId3" Type="http://schemas.openxmlformats.org/officeDocument/2006/relationships/vmlDrawing" Target="../drawings/vmlDrawing32.vml"/><Relationship Id="rId5" Type="http://schemas.openxmlformats.org/officeDocument/2006/relationships/table" Target="../tables/table32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comments" Target="../comments33.xml"/><Relationship Id="rId2" Type="http://schemas.openxmlformats.org/officeDocument/2006/relationships/drawing" Target="../drawings/drawing34.xml"/><Relationship Id="rId3" Type="http://schemas.openxmlformats.org/officeDocument/2006/relationships/vmlDrawing" Target="../drawings/vmlDrawing33.vml"/><Relationship Id="rId5" Type="http://schemas.openxmlformats.org/officeDocument/2006/relationships/table" Target="../tables/table33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comments" Target="../comments34.xml"/><Relationship Id="rId2" Type="http://schemas.openxmlformats.org/officeDocument/2006/relationships/drawing" Target="../drawings/drawing35.xml"/><Relationship Id="rId3" Type="http://schemas.openxmlformats.org/officeDocument/2006/relationships/vmlDrawing" Target="../drawings/vmlDrawing34.vml"/><Relationship Id="rId5" Type="http://schemas.openxmlformats.org/officeDocument/2006/relationships/table" Target="../tables/table34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comments" Target="../comments35.xml"/><Relationship Id="rId2" Type="http://schemas.openxmlformats.org/officeDocument/2006/relationships/drawing" Target="../drawings/drawing36.xml"/><Relationship Id="rId3" Type="http://schemas.openxmlformats.org/officeDocument/2006/relationships/vmlDrawing" Target="../drawings/vmlDrawing35.vml"/><Relationship Id="rId5" Type="http://schemas.openxmlformats.org/officeDocument/2006/relationships/table" Target="../tables/table35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comments" Target="../comments36.xml"/><Relationship Id="rId2" Type="http://schemas.openxmlformats.org/officeDocument/2006/relationships/drawing" Target="../drawings/drawing37.xml"/><Relationship Id="rId3" Type="http://schemas.openxmlformats.org/officeDocument/2006/relationships/vmlDrawing" Target="../drawings/vmlDrawing36.vml"/><Relationship Id="rId5" Type="http://schemas.openxmlformats.org/officeDocument/2006/relationships/table" Target="../tables/table36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comments" Target="../comments37.xml"/><Relationship Id="rId2" Type="http://schemas.openxmlformats.org/officeDocument/2006/relationships/drawing" Target="../drawings/drawing38.xml"/><Relationship Id="rId3" Type="http://schemas.openxmlformats.org/officeDocument/2006/relationships/vmlDrawing" Target="../drawings/vmlDrawing37.vml"/><Relationship Id="rId5" Type="http://schemas.openxmlformats.org/officeDocument/2006/relationships/table" Target="../tables/table37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comments" Target="../comments38.xml"/><Relationship Id="rId2" Type="http://schemas.openxmlformats.org/officeDocument/2006/relationships/drawing" Target="../drawings/drawing39.xml"/><Relationship Id="rId3" Type="http://schemas.openxmlformats.org/officeDocument/2006/relationships/vmlDrawing" Target="../drawings/vmlDrawing38.vml"/><Relationship Id="rId5" Type="http://schemas.openxmlformats.org/officeDocument/2006/relationships/table" Target="../tables/table38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comments" Target="../comments39.xml"/><Relationship Id="rId2" Type="http://schemas.openxmlformats.org/officeDocument/2006/relationships/drawing" Target="../drawings/drawing40.xml"/><Relationship Id="rId3" Type="http://schemas.openxmlformats.org/officeDocument/2006/relationships/vmlDrawing" Target="../drawings/vmlDrawing39.vml"/><Relationship Id="rId5" Type="http://schemas.openxmlformats.org/officeDocument/2006/relationships/table" Target="../tables/table39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comments" Target="../comments40.xml"/><Relationship Id="rId2" Type="http://schemas.openxmlformats.org/officeDocument/2006/relationships/drawing" Target="../drawings/drawing41.xml"/><Relationship Id="rId3" Type="http://schemas.openxmlformats.org/officeDocument/2006/relationships/vmlDrawing" Target="../drawings/vmlDrawing40.vml"/><Relationship Id="rId5" Type="http://schemas.openxmlformats.org/officeDocument/2006/relationships/table" Target="../tables/table40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comments" Target="../comments41.xml"/><Relationship Id="rId2" Type="http://schemas.openxmlformats.org/officeDocument/2006/relationships/drawing" Target="../drawings/drawing42.xml"/><Relationship Id="rId3" Type="http://schemas.openxmlformats.org/officeDocument/2006/relationships/vmlDrawing" Target="../drawings/vmlDrawing41.vml"/><Relationship Id="rId5" Type="http://schemas.openxmlformats.org/officeDocument/2006/relationships/table" Target="../tables/table41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comments" Target="../comments42.xml"/><Relationship Id="rId2" Type="http://schemas.openxmlformats.org/officeDocument/2006/relationships/drawing" Target="../drawings/drawing43.xml"/><Relationship Id="rId3" Type="http://schemas.openxmlformats.org/officeDocument/2006/relationships/vmlDrawing" Target="../drawings/vmlDrawing42.vml"/><Relationship Id="rId5" Type="http://schemas.openxmlformats.org/officeDocument/2006/relationships/table" Target="../tables/table42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comments" Target="../comments43.xml"/><Relationship Id="rId2" Type="http://schemas.openxmlformats.org/officeDocument/2006/relationships/drawing" Target="../drawings/drawing44.xml"/><Relationship Id="rId3" Type="http://schemas.openxmlformats.org/officeDocument/2006/relationships/vmlDrawing" Target="../drawings/vmlDrawing43.vml"/><Relationship Id="rId5" Type="http://schemas.openxmlformats.org/officeDocument/2006/relationships/table" Target="../tables/table43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comments" Target="../comments44.xml"/><Relationship Id="rId2" Type="http://schemas.openxmlformats.org/officeDocument/2006/relationships/drawing" Target="../drawings/drawing45.xml"/><Relationship Id="rId3" Type="http://schemas.openxmlformats.org/officeDocument/2006/relationships/vmlDrawing" Target="../drawings/vmlDrawing44.vml"/><Relationship Id="rId5" Type="http://schemas.openxmlformats.org/officeDocument/2006/relationships/table" Target="../tables/table44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comments" Target="../comments45.xml"/><Relationship Id="rId2" Type="http://schemas.openxmlformats.org/officeDocument/2006/relationships/drawing" Target="../drawings/drawing46.xml"/><Relationship Id="rId3" Type="http://schemas.openxmlformats.org/officeDocument/2006/relationships/vmlDrawing" Target="../drawings/vmlDrawing45.vml"/><Relationship Id="rId5" Type="http://schemas.openxmlformats.org/officeDocument/2006/relationships/table" Target="../tables/table45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comments" Target="../comments46.xml"/><Relationship Id="rId2" Type="http://schemas.openxmlformats.org/officeDocument/2006/relationships/drawing" Target="../drawings/drawing47.xml"/><Relationship Id="rId3" Type="http://schemas.openxmlformats.org/officeDocument/2006/relationships/vmlDrawing" Target="../drawings/vmlDrawing46.vml"/><Relationship Id="rId5" Type="http://schemas.openxmlformats.org/officeDocument/2006/relationships/table" Target="../tables/table46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comments" Target="../comments47.xml"/><Relationship Id="rId2" Type="http://schemas.openxmlformats.org/officeDocument/2006/relationships/drawing" Target="../drawings/drawing48.xml"/><Relationship Id="rId3" Type="http://schemas.openxmlformats.org/officeDocument/2006/relationships/vmlDrawing" Target="../drawings/vmlDrawing47.vml"/><Relationship Id="rId5" Type="http://schemas.openxmlformats.org/officeDocument/2006/relationships/table" Target="../tables/table47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comments" Target="../comments48.xml"/><Relationship Id="rId2" Type="http://schemas.openxmlformats.org/officeDocument/2006/relationships/drawing" Target="../drawings/drawing49.xml"/><Relationship Id="rId3" Type="http://schemas.openxmlformats.org/officeDocument/2006/relationships/vmlDrawing" Target="../drawings/vmlDrawing48.vml"/><Relationship Id="rId5" Type="http://schemas.openxmlformats.org/officeDocument/2006/relationships/table" Target="../tables/table48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comments" Target="../comments49.xml"/><Relationship Id="rId2" Type="http://schemas.openxmlformats.org/officeDocument/2006/relationships/drawing" Target="../drawings/drawing50.xml"/><Relationship Id="rId3" Type="http://schemas.openxmlformats.org/officeDocument/2006/relationships/vmlDrawing" Target="../drawings/vmlDrawing49.vml"/><Relationship Id="rId5" Type="http://schemas.openxmlformats.org/officeDocument/2006/relationships/table" Target="../tables/table49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comments" Target="../comments50.xml"/><Relationship Id="rId2" Type="http://schemas.openxmlformats.org/officeDocument/2006/relationships/drawing" Target="../drawings/drawing51.xml"/><Relationship Id="rId3" Type="http://schemas.openxmlformats.org/officeDocument/2006/relationships/vmlDrawing" Target="../drawings/vmlDrawing50.vml"/><Relationship Id="rId5" Type="http://schemas.openxmlformats.org/officeDocument/2006/relationships/table" Target="../tables/table50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comments" Target="../comments51.xml"/><Relationship Id="rId2" Type="http://schemas.openxmlformats.org/officeDocument/2006/relationships/drawing" Target="../drawings/drawing52.xml"/><Relationship Id="rId3" Type="http://schemas.openxmlformats.org/officeDocument/2006/relationships/vmlDrawing" Target="../drawings/vmlDrawing51.vml"/><Relationship Id="rId5" Type="http://schemas.openxmlformats.org/officeDocument/2006/relationships/table" Target="../tables/table51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comments" Target="../comments52.xml"/><Relationship Id="rId2" Type="http://schemas.openxmlformats.org/officeDocument/2006/relationships/drawing" Target="../drawings/drawing53.xml"/><Relationship Id="rId3" Type="http://schemas.openxmlformats.org/officeDocument/2006/relationships/vmlDrawing" Target="../drawings/vmlDrawing52.vml"/><Relationship Id="rId5" Type="http://schemas.openxmlformats.org/officeDocument/2006/relationships/table" Target="../tables/table52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comments" Target="../comments53.xml"/><Relationship Id="rId2" Type="http://schemas.openxmlformats.org/officeDocument/2006/relationships/drawing" Target="../drawings/drawing54.xml"/><Relationship Id="rId3" Type="http://schemas.openxmlformats.org/officeDocument/2006/relationships/vmlDrawing" Target="../drawings/vmlDrawing53.vml"/><Relationship Id="rId5" Type="http://schemas.openxmlformats.org/officeDocument/2006/relationships/table" Target="../tables/table53.x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comments" Target="../comments54.xml"/><Relationship Id="rId2" Type="http://schemas.openxmlformats.org/officeDocument/2006/relationships/drawing" Target="../drawings/drawing55.xml"/><Relationship Id="rId3" Type="http://schemas.openxmlformats.org/officeDocument/2006/relationships/vmlDrawing" Target="../drawings/vmlDrawing54.vml"/><Relationship Id="rId5" Type="http://schemas.openxmlformats.org/officeDocument/2006/relationships/table" Target="../tables/table54.xml"/></Relationships>
</file>

<file path=xl/worksheets/_rels/sheet56.xml.rels><?xml version="1.0" encoding="UTF-8" standalone="yes"?><Relationships xmlns="http://schemas.openxmlformats.org/package/2006/relationships"><Relationship Id="rId1" Type="http://schemas.openxmlformats.org/officeDocument/2006/relationships/comments" Target="../comments55.xml"/><Relationship Id="rId2" Type="http://schemas.openxmlformats.org/officeDocument/2006/relationships/drawing" Target="../drawings/drawing56.xml"/><Relationship Id="rId3" Type="http://schemas.openxmlformats.org/officeDocument/2006/relationships/vmlDrawing" Target="../drawings/vmlDrawing55.vml"/><Relationship Id="rId5" Type="http://schemas.openxmlformats.org/officeDocument/2006/relationships/table" Target="../tables/table55.xm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comments" Target="../comments56.xml"/><Relationship Id="rId2" Type="http://schemas.openxmlformats.org/officeDocument/2006/relationships/drawing" Target="../drawings/drawing57.xml"/><Relationship Id="rId3" Type="http://schemas.openxmlformats.org/officeDocument/2006/relationships/vmlDrawing" Target="../drawings/vmlDrawing56.vml"/><Relationship Id="rId5" Type="http://schemas.openxmlformats.org/officeDocument/2006/relationships/table" Target="../tables/table56.xm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comments" Target="../comments57.xml"/><Relationship Id="rId2" Type="http://schemas.openxmlformats.org/officeDocument/2006/relationships/drawing" Target="../drawings/drawing58.xml"/><Relationship Id="rId3" Type="http://schemas.openxmlformats.org/officeDocument/2006/relationships/vmlDrawing" Target="../drawings/vmlDrawing57.vml"/><Relationship Id="rId5" Type="http://schemas.openxmlformats.org/officeDocument/2006/relationships/table" Target="../tables/table57.xm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comments" Target="../comments58.xml"/><Relationship Id="rId2" Type="http://schemas.openxmlformats.org/officeDocument/2006/relationships/drawing" Target="../drawings/drawing59.xml"/><Relationship Id="rId3" Type="http://schemas.openxmlformats.org/officeDocument/2006/relationships/vmlDrawing" Target="../drawings/vmlDrawing58.vml"/><Relationship Id="rId5" Type="http://schemas.openxmlformats.org/officeDocument/2006/relationships/table" Target="../tables/table58.xml"/></Relationships>
</file>

<file path=xl/worksheets/_rels/sheet60.xml.rels><?xml version="1.0" encoding="UTF-8" standalone="yes"?><Relationships xmlns="http://schemas.openxmlformats.org/package/2006/relationships"><Relationship Id="rId1" Type="http://schemas.openxmlformats.org/officeDocument/2006/relationships/comments" Target="../comments59.xml"/><Relationship Id="rId2" Type="http://schemas.openxmlformats.org/officeDocument/2006/relationships/drawing" Target="../drawings/drawing60.xml"/><Relationship Id="rId3" Type="http://schemas.openxmlformats.org/officeDocument/2006/relationships/vmlDrawing" Target="../drawings/vmlDrawing59.vml"/><Relationship Id="rId5" Type="http://schemas.openxmlformats.org/officeDocument/2006/relationships/table" Target="../tables/table59.xml"/></Relationships>
</file>

<file path=xl/worksheets/_rels/sheet61.xml.rels><?xml version="1.0" encoding="UTF-8" standalone="yes"?><Relationships xmlns="http://schemas.openxmlformats.org/package/2006/relationships"><Relationship Id="rId1" Type="http://schemas.openxmlformats.org/officeDocument/2006/relationships/comments" Target="../comments60.xml"/><Relationship Id="rId2" Type="http://schemas.openxmlformats.org/officeDocument/2006/relationships/drawing" Target="../drawings/drawing61.xml"/><Relationship Id="rId3" Type="http://schemas.openxmlformats.org/officeDocument/2006/relationships/vmlDrawing" Target="../drawings/vmlDrawing60.vml"/></Relationships>
</file>

<file path=xl/worksheets/_rels/sheet62.xml.rels><?xml version="1.0" encoding="UTF-8" standalone="yes"?><Relationships xmlns="http://schemas.openxmlformats.org/package/2006/relationships"><Relationship Id="rId1" Type="http://schemas.openxmlformats.org/officeDocument/2006/relationships/comments" Target="../comments61.xml"/><Relationship Id="rId2" Type="http://schemas.openxmlformats.org/officeDocument/2006/relationships/drawing" Target="../drawings/drawing62.xml"/><Relationship Id="rId3" Type="http://schemas.openxmlformats.org/officeDocument/2006/relationships/vmlDrawing" Target="../drawings/vmlDrawing61.vml"/><Relationship Id="rId5" Type="http://schemas.openxmlformats.org/officeDocument/2006/relationships/table" Target="../tables/table60.xml"/></Relationships>
</file>

<file path=xl/worksheets/_rels/sheet63.xml.rels><?xml version="1.0" encoding="UTF-8" standalone="yes"?><Relationships xmlns="http://schemas.openxmlformats.org/package/2006/relationships"><Relationship Id="rId1" Type="http://schemas.openxmlformats.org/officeDocument/2006/relationships/comments" Target="../comments62.xml"/><Relationship Id="rId2" Type="http://schemas.openxmlformats.org/officeDocument/2006/relationships/drawing" Target="../drawings/drawing63.xml"/><Relationship Id="rId3" Type="http://schemas.openxmlformats.org/officeDocument/2006/relationships/vmlDrawing" Target="../drawings/vmlDrawing62.vml"/><Relationship Id="rId5" Type="http://schemas.openxmlformats.org/officeDocument/2006/relationships/table" Target="../tables/table61.xml"/></Relationships>
</file>

<file path=xl/worksheets/_rels/sheet64.xml.rels><?xml version="1.0" encoding="UTF-8" standalone="yes"?><Relationships xmlns="http://schemas.openxmlformats.org/package/2006/relationships"><Relationship Id="rId1" Type="http://schemas.openxmlformats.org/officeDocument/2006/relationships/comments" Target="../comments63.xml"/><Relationship Id="rId2" Type="http://schemas.openxmlformats.org/officeDocument/2006/relationships/drawing" Target="../drawings/drawing64.xml"/><Relationship Id="rId3" Type="http://schemas.openxmlformats.org/officeDocument/2006/relationships/vmlDrawing" Target="../drawings/vmlDrawing63.vml"/><Relationship Id="rId5" Type="http://schemas.openxmlformats.org/officeDocument/2006/relationships/table" Target="../tables/table62.xml"/></Relationships>
</file>

<file path=xl/worksheets/_rels/sheet65.xml.rels><?xml version="1.0" encoding="UTF-8" standalone="yes"?><Relationships xmlns="http://schemas.openxmlformats.org/package/2006/relationships"><Relationship Id="rId1" Type="http://schemas.openxmlformats.org/officeDocument/2006/relationships/comments" Target="../comments64.xml"/><Relationship Id="rId2" Type="http://schemas.openxmlformats.org/officeDocument/2006/relationships/drawing" Target="../drawings/drawing65.xml"/><Relationship Id="rId3" Type="http://schemas.openxmlformats.org/officeDocument/2006/relationships/vmlDrawing" Target="../drawings/vmlDrawing64.vml"/><Relationship Id="rId5" Type="http://schemas.openxmlformats.org/officeDocument/2006/relationships/table" Target="../tables/table63.xml"/></Relationships>
</file>

<file path=xl/worksheets/_rels/sheet66.xml.rels><?xml version="1.0" encoding="UTF-8" standalone="yes"?><Relationships xmlns="http://schemas.openxmlformats.org/package/2006/relationships"><Relationship Id="rId1" Type="http://schemas.openxmlformats.org/officeDocument/2006/relationships/comments" Target="../comments65.xml"/><Relationship Id="rId2" Type="http://schemas.openxmlformats.org/officeDocument/2006/relationships/drawing" Target="../drawings/drawing66.xml"/><Relationship Id="rId3" Type="http://schemas.openxmlformats.org/officeDocument/2006/relationships/vmlDrawing" Target="../drawings/vmlDrawing65.vml"/></Relationships>
</file>

<file path=xl/worksheets/_rels/sheet67.xml.rels><?xml version="1.0" encoding="UTF-8" standalone="yes"?><Relationships xmlns="http://schemas.openxmlformats.org/package/2006/relationships"><Relationship Id="rId1" Type="http://schemas.openxmlformats.org/officeDocument/2006/relationships/comments" Target="../comments66.xml"/><Relationship Id="rId2" Type="http://schemas.openxmlformats.org/officeDocument/2006/relationships/drawing" Target="../drawings/drawing67.xml"/><Relationship Id="rId3" Type="http://schemas.openxmlformats.org/officeDocument/2006/relationships/vmlDrawing" Target="../drawings/vmlDrawing66.vml"/><Relationship Id="rId5" Type="http://schemas.openxmlformats.org/officeDocument/2006/relationships/table" Target="../tables/table64.xml"/></Relationships>
</file>

<file path=xl/worksheets/_rels/sheet68.xml.rels><?xml version="1.0" encoding="UTF-8" standalone="yes"?><Relationships xmlns="http://schemas.openxmlformats.org/package/2006/relationships"><Relationship Id="rId1" Type="http://schemas.openxmlformats.org/officeDocument/2006/relationships/comments" Target="../comments67.xml"/><Relationship Id="rId2" Type="http://schemas.openxmlformats.org/officeDocument/2006/relationships/drawing" Target="../drawings/drawing68.xml"/><Relationship Id="rId3" Type="http://schemas.openxmlformats.org/officeDocument/2006/relationships/vmlDrawing" Target="../drawings/vmlDrawing67.vml"/><Relationship Id="rId5" Type="http://schemas.openxmlformats.org/officeDocument/2006/relationships/table" Target="../tables/table65.xml"/></Relationships>
</file>

<file path=xl/worksheets/_rels/sheet69.xml.rels><?xml version="1.0" encoding="UTF-8" standalone="yes"?><Relationships xmlns="http://schemas.openxmlformats.org/package/2006/relationships"><Relationship Id="rId1" Type="http://schemas.openxmlformats.org/officeDocument/2006/relationships/comments" Target="../comments68.xml"/><Relationship Id="rId2" Type="http://schemas.openxmlformats.org/officeDocument/2006/relationships/drawing" Target="../drawings/drawing69.xml"/><Relationship Id="rId3" Type="http://schemas.openxmlformats.org/officeDocument/2006/relationships/vmlDrawing" Target="../drawings/vmlDrawing68.vml"/><Relationship Id="rId5" Type="http://schemas.openxmlformats.org/officeDocument/2006/relationships/table" Target="../tables/table66.xml"/></Relationships>
</file>

<file path=xl/worksheets/_rels/sheet70.xml.rels><?xml version="1.0" encoding="UTF-8" standalone="yes"?><Relationships xmlns="http://schemas.openxmlformats.org/package/2006/relationships"><Relationship Id="rId1" Type="http://schemas.openxmlformats.org/officeDocument/2006/relationships/comments" Target="../comments69.xml"/><Relationship Id="rId2" Type="http://schemas.openxmlformats.org/officeDocument/2006/relationships/drawing" Target="../drawings/drawing70.xml"/><Relationship Id="rId3" Type="http://schemas.openxmlformats.org/officeDocument/2006/relationships/vmlDrawing" Target="../drawings/vmlDrawing69.vml"/><Relationship Id="rId5" Type="http://schemas.openxmlformats.org/officeDocument/2006/relationships/table" Target="../tables/table67.xml"/></Relationships>
</file>

<file path=xl/worksheets/_rels/sheet71.xml.rels><?xml version="1.0" encoding="UTF-8" standalone="yes"?><Relationships xmlns="http://schemas.openxmlformats.org/package/2006/relationships"><Relationship Id="rId1" Type="http://schemas.openxmlformats.org/officeDocument/2006/relationships/comments" Target="../comments70.xml"/><Relationship Id="rId2" Type="http://schemas.openxmlformats.org/officeDocument/2006/relationships/drawing" Target="../drawings/drawing71.xml"/><Relationship Id="rId3" Type="http://schemas.openxmlformats.org/officeDocument/2006/relationships/vmlDrawing" Target="../drawings/vmlDrawing70.vml"/><Relationship Id="rId5" Type="http://schemas.openxmlformats.org/officeDocument/2006/relationships/table" Target="../tables/table68.xml"/></Relationships>
</file>

<file path=xl/worksheets/_rels/sheet72.xml.rels><?xml version="1.0" encoding="UTF-8" standalone="yes"?><Relationships xmlns="http://schemas.openxmlformats.org/package/2006/relationships"><Relationship Id="rId1" Type="http://schemas.openxmlformats.org/officeDocument/2006/relationships/comments" Target="../comments71.xml"/><Relationship Id="rId2" Type="http://schemas.openxmlformats.org/officeDocument/2006/relationships/drawing" Target="../drawings/drawing72.xml"/><Relationship Id="rId3" Type="http://schemas.openxmlformats.org/officeDocument/2006/relationships/vmlDrawing" Target="../drawings/vmlDrawing71.vml"/><Relationship Id="rId5" Type="http://schemas.openxmlformats.org/officeDocument/2006/relationships/table" Target="../tables/table69.xml"/></Relationships>
</file>

<file path=xl/worksheets/_rels/sheet73.xml.rels><?xml version="1.0" encoding="UTF-8" standalone="yes"?><Relationships xmlns="http://schemas.openxmlformats.org/package/2006/relationships"><Relationship Id="rId1" Type="http://schemas.openxmlformats.org/officeDocument/2006/relationships/comments" Target="../comments72.xml"/><Relationship Id="rId2" Type="http://schemas.openxmlformats.org/officeDocument/2006/relationships/drawing" Target="../drawings/drawing73.xml"/><Relationship Id="rId3" Type="http://schemas.openxmlformats.org/officeDocument/2006/relationships/vmlDrawing" Target="../drawings/vmlDrawing72.vml"/><Relationship Id="rId5" Type="http://schemas.openxmlformats.org/officeDocument/2006/relationships/table" Target="../tables/table70.xml"/></Relationships>
</file>

<file path=xl/worksheets/_rels/sheet74.xml.rels><?xml version="1.0" encoding="UTF-8" standalone="yes"?><Relationships xmlns="http://schemas.openxmlformats.org/package/2006/relationships"><Relationship Id="rId1" Type="http://schemas.openxmlformats.org/officeDocument/2006/relationships/comments" Target="../comments73.xml"/><Relationship Id="rId2" Type="http://schemas.openxmlformats.org/officeDocument/2006/relationships/drawing" Target="../drawings/drawing74.xml"/><Relationship Id="rId3" Type="http://schemas.openxmlformats.org/officeDocument/2006/relationships/vmlDrawing" Target="../drawings/vmlDrawing73.vml"/><Relationship Id="rId5" Type="http://schemas.openxmlformats.org/officeDocument/2006/relationships/table" Target="../tables/table71.xml"/></Relationships>
</file>

<file path=xl/worksheets/_rels/sheet75.xml.rels><?xml version="1.0" encoding="UTF-8" standalone="yes"?><Relationships xmlns="http://schemas.openxmlformats.org/package/2006/relationships"><Relationship Id="rId1" Type="http://schemas.openxmlformats.org/officeDocument/2006/relationships/comments" Target="../comments74.xml"/><Relationship Id="rId2" Type="http://schemas.openxmlformats.org/officeDocument/2006/relationships/drawing" Target="../drawings/drawing75.xml"/><Relationship Id="rId3" Type="http://schemas.openxmlformats.org/officeDocument/2006/relationships/vmlDrawing" Target="../drawings/vmlDrawing74.vml"/><Relationship Id="rId5" Type="http://schemas.openxmlformats.org/officeDocument/2006/relationships/table" Target="../tables/table72.xml"/></Relationships>
</file>

<file path=xl/worksheets/_rels/sheet76.xml.rels><?xml version="1.0" encoding="UTF-8" standalone="yes"?><Relationships xmlns="http://schemas.openxmlformats.org/package/2006/relationships"><Relationship Id="rId1" Type="http://schemas.openxmlformats.org/officeDocument/2006/relationships/comments" Target="../comments75.xml"/><Relationship Id="rId2" Type="http://schemas.openxmlformats.org/officeDocument/2006/relationships/drawing" Target="../drawings/drawing76.xml"/><Relationship Id="rId3" Type="http://schemas.openxmlformats.org/officeDocument/2006/relationships/vmlDrawing" Target="../drawings/vmlDrawing75.vml"/><Relationship Id="rId5" Type="http://schemas.openxmlformats.org/officeDocument/2006/relationships/table" Target="../tables/table73.xml"/></Relationships>
</file>

<file path=xl/worksheets/_rels/sheet77.xml.rels><?xml version="1.0" encoding="UTF-8" standalone="yes"?><Relationships xmlns="http://schemas.openxmlformats.org/package/2006/relationships"><Relationship Id="rId1" Type="http://schemas.openxmlformats.org/officeDocument/2006/relationships/comments" Target="../comments76.xml"/><Relationship Id="rId2" Type="http://schemas.openxmlformats.org/officeDocument/2006/relationships/drawing" Target="../drawings/drawing77.xml"/><Relationship Id="rId3" Type="http://schemas.openxmlformats.org/officeDocument/2006/relationships/vmlDrawing" Target="../drawings/vmlDrawing76.vml"/><Relationship Id="rId5" Type="http://schemas.openxmlformats.org/officeDocument/2006/relationships/table" Target="../tables/table74.xml"/></Relationships>
</file>

<file path=xl/worksheets/_rels/sheet78.xml.rels><?xml version="1.0" encoding="UTF-8" standalone="yes"?><Relationships xmlns="http://schemas.openxmlformats.org/package/2006/relationships"><Relationship Id="rId1" Type="http://schemas.openxmlformats.org/officeDocument/2006/relationships/comments" Target="../comments77.xml"/><Relationship Id="rId2" Type="http://schemas.openxmlformats.org/officeDocument/2006/relationships/drawing" Target="../drawings/drawing78.xml"/><Relationship Id="rId3" Type="http://schemas.openxmlformats.org/officeDocument/2006/relationships/vmlDrawing" Target="../drawings/vmlDrawing77.vml"/><Relationship Id="rId5" Type="http://schemas.openxmlformats.org/officeDocument/2006/relationships/table" Target="../tables/table75.xml"/></Relationships>
</file>

<file path=xl/worksheets/_rels/sheet79.xml.rels><?xml version="1.0" encoding="UTF-8" standalone="yes"?><Relationships xmlns="http://schemas.openxmlformats.org/package/2006/relationships"><Relationship Id="rId1" Type="http://schemas.openxmlformats.org/officeDocument/2006/relationships/comments" Target="../comments78.xml"/><Relationship Id="rId2" Type="http://schemas.openxmlformats.org/officeDocument/2006/relationships/drawing" Target="../drawings/drawing79.xml"/><Relationship Id="rId3" Type="http://schemas.openxmlformats.org/officeDocument/2006/relationships/vmlDrawing" Target="../drawings/vmlDrawing78.vml"/><Relationship Id="rId5" Type="http://schemas.openxmlformats.org/officeDocument/2006/relationships/table" Target="../tables/table76.xml"/></Relationships>
</file>

<file path=xl/worksheets/_rels/sheet80.xml.rels><?xml version="1.0" encoding="UTF-8" standalone="yes"?><Relationships xmlns="http://schemas.openxmlformats.org/package/2006/relationships"><Relationship Id="rId1" Type="http://schemas.openxmlformats.org/officeDocument/2006/relationships/comments" Target="../comments79.xml"/><Relationship Id="rId2" Type="http://schemas.openxmlformats.org/officeDocument/2006/relationships/drawing" Target="../drawings/drawing80.xml"/><Relationship Id="rId3" Type="http://schemas.openxmlformats.org/officeDocument/2006/relationships/vmlDrawing" Target="../drawings/vmlDrawing79.vml"/><Relationship Id="rId5" Type="http://schemas.openxmlformats.org/officeDocument/2006/relationships/table" Target="../tables/table77.xml"/></Relationships>
</file>

<file path=xl/worksheets/_rels/sheet81.xml.rels><?xml version="1.0" encoding="UTF-8" standalone="yes"?><Relationships xmlns="http://schemas.openxmlformats.org/package/2006/relationships"><Relationship Id="rId1" Type="http://schemas.openxmlformats.org/officeDocument/2006/relationships/comments" Target="../comments80.xml"/><Relationship Id="rId2" Type="http://schemas.openxmlformats.org/officeDocument/2006/relationships/drawing" Target="../drawings/drawing81.xml"/><Relationship Id="rId3" Type="http://schemas.openxmlformats.org/officeDocument/2006/relationships/vmlDrawing" Target="../drawings/vmlDrawing80.vml"/><Relationship Id="rId5" Type="http://schemas.openxmlformats.org/officeDocument/2006/relationships/table" Target="../tables/table78.xml"/></Relationships>
</file>

<file path=xl/worksheets/_rels/sheet82.xml.rels><?xml version="1.0" encoding="UTF-8" standalone="yes"?><Relationships xmlns="http://schemas.openxmlformats.org/package/2006/relationships"><Relationship Id="rId1" Type="http://schemas.openxmlformats.org/officeDocument/2006/relationships/comments" Target="../comments81.xml"/><Relationship Id="rId2" Type="http://schemas.openxmlformats.org/officeDocument/2006/relationships/drawing" Target="../drawings/drawing82.xml"/><Relationship Id="rId3" Type="http://schemas.openxmlformats.org/officeDocument/2006/relationships/vmlDrawing" Target="../drawings/vmlDrawing81.vml"/><Relationship Id="rId5" Type="http://schemas.openxmlformats.org/officeDocument/2006/relationships/table" Target="../tables/table79.xml"/></Relationships>
</file>

<file path=xl/worksheets/_rels/sheet83.xml.rels><?xml version="1.0" encoding="UTF-8" standalone="yes"?><Relationships xmlns="http://schemas.openxmlformats.org/package/2006/relationships"><Relationship Id="rId1" Type="http://schemas.openxmlformats.org/officeDocument/2006/relationships/comments" Target="../comments82.xml"/><Relationship Id="rId2" Type="http://schemas.openxmlformats.org/officeDocument/2006/relationships/drawing" Target="../drawings/drawing83.xml"/><Relationship Id="rId3" Type="http://schemas.openxmlformats.org/officeDocument/2006/relationships/vmlDrawing" Target="../drawings/vmlDrawing82.vml"/><Relationship Id="rId5" Type="http://schemas.openxmlformats.org/officeDocument/2006/relationships/table" Target="../tables/table80.xml"/></Relationships>
</file>

<file path=xl/worksheets/_rels/sheet84.xml.rels><?xml version="1.0" encoding="UTF-8" standalone="yes"?><Relationships xmlns="http://schemas.openxmlformats.org/package/2006/relationships"><Relationship Id="rId1" Type="http://schemas.openxmlformats.org/officeDocument/2006/relationships/comments" Target="../comments83.xml"/><Relationship Id="rId2" Type="http://schemas.openxmlformats.org/officeDocument/2006/relationships/drawing" Target="../drawings/drawing84.xml"/><Relationship Id="rId3" Type="http://schemas.openxmlformats.org/officeDocument/2006/relationships/vmlDrawing" Target="../drawings/vmlDrawing83.vml"/><Relationship Id="rId5" Type="http://schemas.openxmlformats.org/officeDocument/2006/relationships/table" Target="../tables/table81.xml"/></Relationships>
</file>

<file path=xl/worksheets/_rels/sheet85.xml.rels><?xml version="1.0" encoding="UTF-8" standalone="yes"?><Relationships xmlns="http://schemas.openxmlformats.org/package/2006/relationships"><Relationship Id="rId1" Type="http://schemas.openxmlformats.org/officeDocument/2006/relationships/comments" Target="../comments84.xml"/><Relationship Id="rId2" Type="http://schemas.openxmlformats.org/officeDocument/2006/relationships/drawing" Target="../drawings/drawing85.xml"/><Relationship Id="rId3" Type="http://schemas.openxmlformats.org/officeDocument/2006/relationships/vmlDrawing" Target="../drawings/vmlDrawing84.vml"/><Relationship Id="rId5" Type="http://schemas.openxmlformats.org/officeDocument/2006/relationships/table" Target="../tables/table82.xml"/></Relationships>
</file>

<file path=xl/worksheets/_rels/sheet86.xml.rels><?xml version="1.0" encoding="UTF-8" standalone="yes"?><Relationships xmlns="http://schemas.openxmlformats.org/package/2006/relationships"><Relationship Id="rId1" Type="http://schemas.openxmlformats.org/officeDocument/2006/relationships/comments" Target="../comments85.xml"/><Relationship Id="rId2" Type="http://schemas.openxmlformats.org/officeDocument/2006/relationships/drawing" Target="../drawings/drawing86.xml"/><Relationship Id="rId3" Type="http://schemas.openxmlformats.org/officeDocument/2006/relationships/vmlDrawing" Target="../drawings/vmlDrawing85.vml"/><Relationship Id="rId5" Type="http://schemas.openxmlformats.org/officeDocument/2006/relationships/table" Target="../tables/table83.xml"/></Relationships>
</file>

<file path=xl/worksheets/_rels/sheet87.xml.rels><?xml version="1.0" encoding="UTF-8" standalone="yes"?><Relationships xmlns="http://schemas.openxmlformats.org/package/2006/relationships"><Relationship Id="rId1" Type="http://schemas.openxmlformats.org/officeDocument/2006/relationships/comments" Target="../comments86.xml"/><Relationship Id="rId2" Type="http://schemas.openxmlformats.org/officeDocument/2006/relationships/drawing" Target="../drawings/drawing87.xml"/><Relationship Id="rId3" Type="http://schemas.openxmlformats.org/officeDocument/2006/relationships/vmlDrawing" Target="../drawings/vmlDrawing86.vml"/><Relationship Id="rId5" Type="http://schemas.openxmlformats.org/officeDocument/2006/relationships/table" Target="../tables/table84.xml"/></Relationships>
</file>

<file path=xl/worksheets/_rels/sheet88.xml.rels><?xml version="1.0" encoding="UTF-8" standalone="yes"?><Relationships xmlns="http://schemas.openxmlformats.org/package/2006/relationships"><Relationship Id="rId1" Type="http://schemas.openxmlformats.org/officeDocument/2006/relationships/comments" Target="../comments87.xml"/><Relationship Id="rId2" Type="http://schemas.openxmlformats.org/officeDocument/2006/relationships/drawing" Target="../drawings/drawing88.xml"/><Relationship Id="rId3" Type="http://schemas.openxmlformats.org/officeDocument/2006/relationships/vmlDrawing" Target="../drawings/vmlDrawing87.vml"/><Relationship Id="rId5" Type="http://schemas.openxmlformats.org/officeDocument/2006/relationships/table" Target="../tables/table85.xml"/></Relationships>
</file>

<file path=xl/worksheets/_rels/sheet89.xml.rels><?xml version="1.0" encoding="UTF-8" standalone="yes"?><Relationships xmlns="http://schemas.openxmlformats.org/package/2006/relationships"><Relationship Id="rId1" Type="http://schemas.openxmlformats.org/officeDocument/2006/relationships/comments" Target="../comments88.xml"/><Relationship Id="rId2" Type="http://schemas.openxmlformats.org/officeDocument/2006/relationships/drawing" Target="../drawings/drawing89.xml"/><Relationship Id="rId3" Type="http://schemas.openxmlformats.org/officeDocument/2006/relationships/vmlDrawing" Target="../drawings/vmlDrawing88.vml"/><Relationship Id="rId5" Type="http://schemas.openxmlformats.org/officeDocument/2006/relationships/table" Target="../tables/table86.xml"/></Relationships>
</file>

<file path=xl/worksheets/_rels/sheet90.xml.rels><?xml version="1.0" encoding="UTF-8" standalone="yes"?><Relationships xmlns="http://schemas.openxmlformats.org/package/2006/relationships"><Relationship Id="rId1" Type="http://schemas.openxmlformats.org/officeDocument/2006/relationships/comments" Target="../comments89.xml"/><Relationship Id="rId2" Type="http://schemas.openxmlformats.org/officeDocument/2006/relationships/drawing" Target="../drawings/drawing90.xml"/><Relationship Id="rId3" Type="http://schemas.openxmlformats.org/officeDocument/2006/relationships/vmlDrawing" Target="../drawings/vmlDrawing89.vml"/><Relationship Id="rId5" Type="http://schemas.openxmlformats.org/officeDocument/2006/relationships/table" Target="../tables/table87.xml"/></Relationships>
</file>

<file path=xl/worksheets/_rels/sheet91.xml.rels><?xml version="1.0" encoding="UTF-8" standalone="yes"?><Relationships xmlns="http://schemas.openxmlformats.org/package/2006/relationships"><Relationship Id="rId1" Type="http://schemas.openxmlformats.org/officeDocument/2006/relationships/comments" Target="../comments90.xml"/><Relationship Id="rId2" Type="http://schemas.openxmlformats.org/officeDocument/2006/relationships/drawing" Target="../drawings/drawing91.xml"/><Relationship Id="rId3" Type="http://schemas.openxmlformats.org/officeDocument/2006/relationships/vmlDrawing" Target="../drawings/vmlDrawing90.vml"/><Relationship Id="rId5" Type="http://schemas.openxmlformats.org/officeDocument/2006/relationships/table" Target="../tables/table88.xml"/></Relationships>
</file>

<file path=xl/worksheets/_rels/sheet92.xml.rels><?xml version="1.0" encoding="UTF-8" standalone="yes"?><Relationships xmlns="http://schemas.openxmlformats.org/package/2006/relationships"><Relationship Id="rId1" Type="http://schemas.openxmlformats.org/officeDocument/2006/relationships/comments" Target="../comments91.xml"/><Relationship Id="rId2" Type="http://schemas.openxmlformats.org/officeDocument/2006/relationships/drawing" Target="../drawings/drawing92.xml"/><Relationship Id="rId3" Type="http://schemas.openxmlformats.org/officeDocument/2006/relationships/vmlDrawing" Target="../drawings/vmlDrawing91.vml"/><Relationship Id="rId5" Type="http://schemas.openxmlformats.org/officeDocument/2006/relationships/table" Target="../tables/table89.xml"/></Relationships>
</file>

<file path=xl/worksheets/_rels/sheet93.xml.rels><?xml version="1.0" encoding="UTF-8" standalone="yes"?><Relationships xmlns="http://schemas.openxmlformats.org/package/2006/relationships"><Relationship Id="rId1" Type="http://schemas.openxmlformats.org/officeDocument/2006/relationships/comments" Target="../comments92.xml"/><Relationship Id="rId2" Type="http://schemas.openxmlformats.org/officeDocument/2006/relationships/drawing" Target="../drawings/drawing93.xml"/><Relationship Id="rId3" Type="http://schemas.openxmlformats.org/officeDocument/2006/relationships/vmlDrawing" Target="../drawings/vmlDrawing92.vml"/><Relationship Id="rId5" Type="http://schemas.openxmlformats.org/officeDocument/2006/relationships/table" Target="../tables/table90.xml"/></Relationships>
</file>

<file path=xl/worksheets/_rels/sheet94.xml.rels><?xml version="1.0" encoding="UTF-8" standalone="yes"?><Relationships xmlns="http://schemas.openxmlformats.org/package/2006/relationships"><Relationship Id="rId1" Type="http://schemas.openxmlformats.org/officeDocument/2006/relationships/comments" Target="../comments93.xml"/><Relationship Id="rId2" Type="http://schemas.openxmlformats.org/officeDocument/2006/relationships/drawing" Target="../drawings/drawing94.xml"/><Relationship Id="rId3" Type="http://schemas.openxmlformats.org/officeDocument/2006/relationships/vmlDrawing" Target="../drawings/vmlDrawing93.vml"/><Relationship Id="rId5" Type="http://schemas.openxmlformats.org/officeDocument/2006/relationships/table" Target="../tables/table91.xml"/></Relationships>
</file>

<file path=xl/worksheets/_rels/sheet95.xml.rels><?xml version="1.0" encoding="UTF-8" standalone="yes"?><Relationships xmlns="http://schemas.openxmlformats.org/package/2006/relationships"><Relationship Id="rId1" Type="http://schemas.openxmlformats.org/officeDocument/2006/relationships/comments" Target="../comments94.xml"/><Relationship Id="rId2" Type="http://schemas.openxmlformats.org/officeDocument/2006/relationships/drawing" Target="../drawings/drawing95.xml"/><Relationship Id="rId3" Type="http://schemas.openxmlformats.org/officeDocument/2006/relationships/vmlDrawing" Target="../drawings/vmlDrawing94.vml"/><Relationship Id="rId5" Type="http://schemas.openxmlformats.org/officeDocument/2006/relationships/table" Target="../tables/table92.xml"/></Relationships>
</file>

<file path=xl/worksheets/_rels/sheet96.xml.rels><?xml version="1.0" encoding="UTF-8" standalone="yes"?><Relationships xmlns="http://schemas.openxmlformats.org/package/2006/relationships"><Relationship Id="rId1" Type="http://schemas.openxmlformats.org/officeDocument/2006/relationships/comments" Target="../comments95.xml"/><Relationship Id="rId2" Type="http://schemas.openxmlformats.org/officeDocument/2006/relationships/drawing" Target="../drawings/drawing96.xml"/><Relationship Id="rId3" Type="http://schemas.openxmlformats.org/officeDocument/2006/relationships/vmlDrawing" Target="../drawings/vmlDrawing95.vml"/><Relationship Id="rId5" Type="http://schemas.openxmlformats.org/officeDocument/2006/relationships/table" Target="../tables/table93.xml"/></Relationships>
</file>

<file path=xl/worksheets/_rels/sheet97.xml.rels><?xml version="1.0" encoding="UTF-8" standalone="yes"?><Relationships xmlns="http://schemas.openxmlformats.org/package/2006/relationships"><Relationship Id="rId1" Type="http://schemas.openxmlformats.org/officeDocument/2006/relationships/comments" Target="../comments96.xml"/><Relationship Id="rId2" Type="http://schemas.openxmlformats.org/officeDocument/2006/relationships/drawing" Target="../drawings/drawing97.xml"/><Relationship Id="rId3" Type="http://schemas.openxmlformats.org/officeDocument/2006/relationships/vmlDrawing" Target="../drawings/vmlDrawing96.vml"/><Relationship Id="rId5" Type="http://schemas.openxmlformats.org/officeDocument/2006/relationships/table" Target="../tables/table94.xml"/></Relationships>
</file>

<file path=xl/worksheets/_rels/sheet98.xml.rels><?xml version="1.0" encoding="UTF-8" standalone="yes"?><Relationships xmlns="http://schemas.openxmlformats.org/package/2006/relationships"><Relationship Id="rId1" Type="http://schemas.openxmlformats.org/officeDocument/2006/relationships/comments" Target="../comments97.xml"/><Relationship Id="rId2" Type="http://schemas.openxmlformats.org/officeDocument/2006/relationships/drawing" Target="../drawings/drawing98.xml"/><Relationship Id="rId3" Type="http://schemas.openxmlformats.org/officeDocument/2006/relationships/vmlDrawing" Target="../drawings/vmlDrawing97.vml"/><Relationship Id="rId5" Type="http://schemas.openxmlformats.org/officeDocument/2006/relationships/table" Target="../tables/table95.xml"/></Relationships>
</file>

<file path=xl/worksheets/_rels/sheet99.xml.rels><?xml version="1.0" encoding="UTF-8" standalone="yes"?><Relationships xmlns="http://schemas.openxmlformats.org/package/2006/relationships"><Relationship Id="rId1" Type="http://schemas.openxmlformats.org/officeDocument/2006/relationships/comments" Target="../comments98.xml"/><Relationship Id="rId2" Type="http://schemas.openxmlformats.org/officeDocument/2006/relationships/drawing" Target="../drawings/drawing99.xml"/><Relationship Id="rId3" Type="http://schemas.openxmlformats.org/officeDocument/2006/relationships/vmlDrawing" Target="../drawings/vmlDrawing98.vml"/><Relationship Id="rId5" Type="http://schemas.openxmlformats.org/officeDocument/2006/relationships/table" Target="../tables/table96.xml"/></Relationships>
</file>

<file path=xl/worksheets/_rels/sheet100.xml.rels><?xml version="1.0" encoding="UTF-8" standalone="yes"?><Relationships xmlns="http://schemas.openxmlformats.org/package/2006/relationships"><Relationship Id="rId1" Type="http://schemas.openxmlformats.org/officeDocument/2006/relationships/comments" Target="../comments99.xml"/><Relationship Id="rId2" Type="http://schemas.openxmlformats.org/officeDocument/2006/relationships/drawing" Target="../drawings/drawing100.xml"/><Relationship Id="rId3" Type="http://schemas.openxmlformats.org/officeDocument/2006/relationships/vmlDrawing" Target="../drawings/vmlDrawing99.vml"/><Relationship Id="rId5" Type="http://schemas.openxmlformats.org/officeDocument/2006/relationships/table" Target="../tables/table97.xml"/></Relationships>
</file>

<file path=xl/worksheets/_rels/sheet101.xml.rels><?xml version="1.0" encoding="UTF-8" standalone="yes"?><Relationships xmlns="http://schemas.openxmlformats.org/package/2006/relationships"><Relationship Id="rId1" Type="http://schemas.openxmlformats.org/officeDocument/2006/relationships/comments" Target="../comments100.xml"/><Relationship Id="rId2" Type="http://schemas.openxmlformats.org/officeDocument/2006/relationships/drawing" Target="../drawings/drawing101.xml"/><Relationship Id="rId3" Type="http://schemas.openxmlformats.org/officeDocument/2006/relationships/vmlDrawing" Target="../drawings/vmlDrawing100.vml"/><Relationship Id="rId5" Type="http://schemas.openxmlformats.org/officeDocument/2006/relationships/table" Target="../tables/table98.xml"/></Relationships>
</file>

<file path=xl/worksheets/_rels/sheet102.xml.rels><?xml version="1.0" encoding="UTF-8" standalone="yes"?><Relationships xmlns="http://schemas.openxmlformats.org/package/2006/relationships"><Relationship Id="rId1" Type="http://schemas.openxmlformats.org/officeDocument/2006/relationships/comments" Target="../comments101.xml"/><Relationship Id="rId2" Type="http://schemas.openxmlformats.org/officeDocument/2006/relationships/drawing" Target="../drawings/drawing102.xml"/><Relationship Id="rId3" Type="http://schemas.openxmlformats.org/officeDocument/2006/relationships/vmlDrawing" Target="../drawings/vmlDrawing101.vml"/><Relationship Id="rId5" Type="http://schemas.openxmlformats.org/officeDocument/2006/relationships/table" Target="../tables/table99.xml"/></Relationships>
</file>

<file path=xl/worksheets/_rels/sheet103.xml.rels><?xml version="1.0" encoding="UTF-8" standalone="yes"?><Relationships xmlns="http://schemas.openxmlformats.org/package/2006/relationships"><Relationship Id="rId1" Type="http://schemas.openxmlformats.org/officeDocument/2006/relationships/comments" Target="../comments102.xml"/><Relationship Id="rId2" Type="http://schemas.openxmlformats.org/officeDocument/2006/relationships/drawing" Target="../drawings/drawing103.xml"/><Relationship Id="rId3" Type="http://schemas.openxmlformats.org/officeDocument/2006/relationships/vmlDrawing" Target="../drawings/vmlDrawing102.vml"/><Relationship Id="rId5" Type="http://schemas.openxmlformats.org/officeDocument/2006/relationships/table" Target="../tables/table100.xml"/></Relationships>
</file>

<file path=xl/worksheets/_rels/sheet104.xml.rels><?xml version="1.0" encoding="UTF-8" standalone="yes"?><Relationships xmlns="http://schemas.openxmlformats.org/package/2006/relationships"><Relationship Id="rId1" Type="http://schemas.openxmlformats.org/officeDocument/2006/relationships/comments" Target="../comments103.xml"/><Relationship Id="rId2" Type="http://schemas.openxmlformats.org/officeDocument/2006/relationships/drawing" Target="../drawings/drawing104.xml"/><Relationship Id="rId3" Type="http://schemas.openxmlformats.org/officeDocument/2006/relationships/vmlDrawing" Target="../drawings/vmlDrawing103.vml"/><Relationship Id="rId5" Type="http://schemas.openxmlformats.org/officeDocument/2006/relationships/table" Target="../tables/table101.xml"/></Relationships>
</file>

<file path=xl/worksheets/_rels/sheet105.xml.rels><?xml version="1.0" encoding="UTF-8" standalone="yes"?><Relationships xmlns="http://schemas.openxmlformats.org/package/2006/relationships"><Relationship Id="rId1" Type="http://schemas.openxmlformats.org/officeDocument/2006/relationships/comments" Target="../comments104.xml"/><Relationship Id="rId2" Type="http://schemas.openxmlformats.org/officeDocument/2006/relationships/drawing" Target="../drawings/drawing105.xml"/><Relationship Id="rId3" Type="http://schemas.openxmlformats.org/officeDocument/2006/relationships/vmlDrawing" Target="../drawings/vmlDrawing104.vml"/><Relationship Id="rId5" Type="http://schemas.openxmlformats.org/officeDocument/2006/relationships/table" Target="../tables/table102.xml"/></Relationships>
</file>

<file path=xl/worksheets/_rels/sheet106.xml.rels><?xml version="1.0" encoding="UTF-8" standalone="yes"?><Relationships xmlns="http://schemas.openxmlformats.org/package/2006/relationships"><Relationship Id="rId1" Type="http://schemas.openxmlformats.org/officeDocument/2006/relationships/comments" Target="../comments105.xml"/><Relationship Id="rId2" Type="http://schemas.openxmlformats.org/officeDocument/2006/relationships/drawing" Target="../drawings/drawing106.xml"/><Relationship Id="rId3" Type="http://schemas.openxmlformats.org/officeDocument/2006/relationships/vmlDrawing" Target="../drawings/vmlDrawing105.vml"/><Relationship Id="rId5" Type="http://schemas.openxmlformats.org/officeDocument/2006/relationships/table" Target="../tables/table103.xml"/></Relationships>
</file>

<file path=xl/worksheets/_rels/sheet107.xml.rels><?xml version="1.0" encoding="UTF-8" standalone="yes"?><Relationships xmlns="http://schemas.openxmlformats.org/package/2006/relationships"><Relationship Id="rId1" Type="http://schemas.openxmlformats.org/officeDocument/2006/relationships/comments" Target="../comments106.xml"/><Relationship Id="rId2" Type="http://schemas.openxmlformats.org/officeDocument/2006/relationships/drawing" Target="../drawings/drawing107.xml"/><Relationship Id="rId3" Type="http://schemas.openxmlformats.org/officeDocument/2006/relationships/vmlDrawing" Target="../drawings/vmlDrawing106.vml"/><Relationship Id="rId5" Type="http://schemas.openxmlformats.org/officeDocument/2006/relationships/table" Target="../tables/table104.xml"/></Relationships>
</file>

<file path=xl/worksheets/_rels/sheet108.xml.rels><?xml version="1.0" encoding="UTF-8" standalone="yes"?><Relationships xmlns="http://schemas.openxmlformats.org/package/2006/relationships"><Relationship Id="rId1" Type="http://schemas.openxmlformats.org/officeDocument/2006/relationships/comments" Target="../comments107.xml"/><Relationship Id="rId2" Type="http://schemas.openxmlformats.org/officeDocument/2006/relationships/drawing" Target="../drawings/drawing108.xml"/><Relationship Id="rId3" Type="http://schemas.openxmlformats.org/officeDocument/2006/relationships/vmlDrawing" Target="../drawings/vmlDrawing107.vml"/><Relationship Id="rId5" Type="http://schemas.openxmlformats.org/officeDocument/2006/relationships/table" Target="../tables/table105.xml"/></Relationships>
</file>

<file path=xl/worksheets/_rels/sheet109.xml.rels><?xml version="1.0" encoding="UTF-8" standalone="yes"?><Relationships xmlns="http://schemas.openxmlformats.org/package/2006/relationships"><Relationship Id="rId1" Type="http://schemas.openxmlformats.org/officeDocument/2006/relationships/comments" Target="../comments108.xml"/><Relationship Id="rId2" Type="http://schemas.openxmlformats.org/officeDocument/2006/relationships/drawing" Target="../drawings/drawing109.xml"/><Relationship Id="rId3" Type="http://schemas.openxmlformats.org/officeDocument/2006/relationships/vmlDrawing" Target="../drawings/vmlDrawing108.vml"/><Relationship Id="rId5" Type="http://schemas.openxmlformats.org/officeDocument/2006/relationships/table" Target="../tables/table106.xml"/></Relationships>
</file>

<file path=xl/worksheets/_rels/sheet110.xml.rels><?xml version="1.0" encoding="UTF-8" standalone="yes"?><Relationships xmlns="http://schemas.openxmlformats.org/package/2006/relationships"><Relationship Id="rId1" Type="http://schemas.openxmlformats.org/officeDocument/2006/relationships/comments" Target="../comments109.xml"/><Relationship Id="rId2" Type="http://schemas.openxmlformats.org/officeDocument/2006/relationships/drawing" Target="../drawings/drawing110.xml"/><Relationship Id="rId3" Type="http://schemas.openxmlformats.org/officeDocument/2006/relationships/vmlDrawing" Target="../drawings/vmlDrawing109.vml"/><Relationship Id="rId5" Type="http://schemas.openxmlformats.org/officeDocument/2006/relationships/table" Target="../tables/table107.xml"/></Relationships>
</file>

<file path=xl/worksheets/_rels/sheet111.xml.rels><?xml version="1.0" encoding="UTF-8" standalone="yes"?><Relationships xmlns="http://schemas.openxmlformats.org/package/2006/relationships"><Relationship Id="rId1" Type="http://schemas.openxmlformats.org/officeDocument/2006/relationships/comments" Target="../comments110.xml"/><Relationship Id="rId2" Type="http://schemas.openxmlformats.org/officeDocument/2006/relationships/drawing" Target="../drawings/drawing111.xml"/><Relationship Id="rId3" Type="http://schemas.openxmlformats.org/officeDocument/2006/relationships/vmlDrawing" Target="../drawings/vmlDrawing110.vml"/><Relationship Id="rId5" Type="http://schemas.openxmlformats.org/officeDocument/2006/relationships/table" Target="../tables/table108.xml"/></Relationships>
</file>

<file path=xl/worksheets/_rels/sheet1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11.xml"/><Relationship Id="rId2" Type="http://schemas.openxmlformats.org/officeDocument/2006/relationships/drawing" Target="../drawings/drawing112.xml"/><Relationship Id="rId3" Type="http://schemas.openxmlformats.org/officeDocument/2006/relationships/vmlDrawing" Target="../drawings/vmlDrawing111.vml"/><Relationship Id="rId5" Type="http://schemas.openxmlformats.org/officeDocument/2006/relationships/table" Target="../tables/table109.xml"/></Relationships>
</file>

<file path=xl/worksheets/_rels/sheet113.xml.rels><?xml version="1.0" encoding="UTF-8" standalone="yes"?><Relationships xmlns="http://schemas.openxmlformats.org/package/2006/relationships"><Relationship Id="rId1" Type="http://schemas.openxmlformats.org/officeDocument/2006/relationships/comments" Target="../comments112.xml"/><Relationship Id="rId2" Type="http://schemas.openxmlformats.org/officeDocument/2006/relationships/drawing" Target="../drawings/drawing113.xml"/><Relationship Id="rId3" Type="http://schemas.openxmlformats.org/officeDocument/2006/relationships/vmlDrawing" Target="../drawings/vmlDrawing112.vml"/><Relationship Id="rId5" Type="http://schemas.openxmlformats.org/officeDocument/2006/relationships/table" Target="../tables/table110.xml"/></Relationships>
</file>

<file path=xl/worksheets/_rels/sheet114.xml.rels><?xml version="1.0" encoding="UTF-8" standalone="yes"?><Relationships xmlns="http://schemas.openxmlformats.org/package/2006/relationships"><Relationship Id="rId1" Type="http://schemas.openxmlformats.org/officeDocument/2006/relationships/comments" Target="../comments113.xml"/><Relationship Id="rId2" Type="http://schemas.openxmlformats.org/officeDocument/2006/relationships/drawing" Target="../drawings/drawing114.xml"/><Relationship Id="rId3" Type="http://schemas.openxmlformats.org/officeDocument/2006/relationships/vmlDrawing" Target="../drawings/vmlDrawing113.vml"/><Relationship Id="rId5" Type="http://schemas.openxmlformats.org/officeDocument/2006/relationships/table" Target="../tables/table111.xml"/></Relationships>
</file>

<file path=xl/worksheets/_rels/sheet115.xml.rels><?xml version="1.0" encoding="UTF-8" standalone="yes"?><Relationships xmlns="http://schemas.openxmlformats.org/package/2006/relationships"><Relationship Id="rId1" Type="http://schemas.openxmlformats.org/officeDocument/2006/relationships/comments" Target="../comments114.xml"/><Relationship Id="rId2" Type="http://schemas.openxmlformats.org/officeDocument/2006/relationships/drawing" Target="../drawings/drawing115.xml"/><Relationship Id="rId3" Type="http://schemas.openxmlformats.org/officeDocument/2006/relationships/vmlDrawing" Target="../drawings/vmlDrawing114.vml"/><Relationship Id="rId5" Type="http://schemas.openxmlformats.org/officeDocument/2006/relationships/table" Target="../tables/table112.xml"/></Relationships>
</file>

<file path=xl/worksheets/_rels/sheet116.xml.rels><?xml version="1.0" encoding="UTF-8" standalone="yes"?><Relationships xmlns="http://schemas.openxmlformats.org/package/2006/relationships"><Relationship Id="rId1" Type="http://schemas.openxmlformats.org/officeDocument/2006/relationships/comments" Target="../comments115.xml"/><Relationship Id="rId2" Type="http://schemas.openxmlformats.org/officeDocument/2006/relationships/drawing" Target="../drawings/drawing116.xml"/><Relationship Id="rId3" Type="http://schemas.openxmlformats.org/officeDocument/2006/relationships/vmlDrawing" Target="../drawings/vmlDrawing115.vml"/><Relationship Id="rId5" Type="http://schemas.openxmlformats.org/officeDocument/2006/relationships/table" Target="../tables/table113.xml"/></Relationships>
</file>

<file path=xl/worksheets/_rels/sheet117.xml.rels><?xml version="1.0" encoding="UTF-8" standalone="yes"?><Relationships xmlns="http://schemas.openxmlformats.org/package/2006/relationships"><Relationship Id="rId1" Type="http://schemas.openxmlformats.org/officeDocument/2006/relationships/comments" Target="../comments116.xml"/><Relationship Id="rId2" Type="http://schemas.openxmlformats.org/officeDocument/2006/relationships/drawing" Target="../drawings/drawing117.xml"/><Relationship Id="rId3" Type="http://schemas.openxmlformats.org/officeDocument/2006/relationships/vmlDrawing" Target="../drawings/vmlDrawing116.vml"/><Relationship Id="rId5" Type="http://schemas.openxmlformats.org/officeDocument/2006/relationships/table" Target="../tables/table114.xml"/></Relationships>
</file>

<file path=xl/worksheets/_rels/sheet118.xml.rels><?xml version="1.0" encoding="UTF-8" standalone="yes"?><Relationships xmlns="http://schemas.openxmlformats.org/package/2006/relationships"><Relationship Id="rId1" Type="http://schemas.openxmlformats.org/officeDocument/2006/relationships/comments" Target="../comments117.xml"/><Relationship Id="rId2" Type="http://schemas.openxmlformats.org/officeDocument/2006/relationships/drawing" Target="../drawings/drawing118.xml"/><Relationship Id="rId3" Type="http://schemas.openxmlformats.org/officeDocument/2006/relationships/vmlDrawing" Target="../drawings/vmlDrawing117.vml"/><Relationship Id="rId5" Type="http://schemas.openxmlformats.org/officeDocument/2006/relationships/table" Target="../tables/table115.xml"/></Relationships>
</file>

<file path=xl/worksheets/_rels/sheet119.xml.rels><?xml version="1.0" encoding="UTF-8" standalone="yes"?><Relationships xmlns="http://schemas.openxmlformats.org/package/2006/relationships"><Relationship Id="rId1" Type="http://schemas.openxmlformats.org/officeDocument/2006/relationships/comments" Target="../comments118.xml"/><Relationship Id="rId2" Type="http://schemas.openxmlformats.org/officeDocument/2006/relationships/drawing" Target="../drawings/drawing119.xml"/><Relationship Id="rId3" Type="http://schemas.openxmlformats.org/officeDocument/2006/relationships/vmlDrawing" Target="../drawings/vmlDrawing118.vml"/><Relationship Id="rId5" Type="http://schemas.openxmlformats.org/officeDocument/2006/relationships/table" Target="../tables/table1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hidden="1" min="1" max="1" width="9.0"/>
    <col customWidth="1" min="2" max="26" width="9.0"/>
  </cols>
  <sheetData>
    <row r="1">
      <c r="B1" s="1" t="s">
        <v>0</v>
      </c>
    </row>
    <row r="2">
      <c r="A2" s="2">
        <v>66.0</v>
      </c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>
      <c r="A3" s="2">
        <v>67.0</v>
      </c>
      <c r="C3" s="3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>
      <c r="A4" s="2">
        <v>118.0</v>
      </c>
      <c r="C4" s="3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>
      <c r="A5" s="2">
        <v>68.0</v>
      </c>
      <c r="C5" s="3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</row>
    <row r="6">
      <c r="A6" s="2">
        <v>69.0</v>
      </c>
      <c r="C6" s="3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</row>
    <row r="7">
      <c r="A7" s="2">
        <v>70.0</v>
      </c>
      <c r="C7" s="3" t="s">
        <v>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/>
    </row>
    <row r="8">
      <c r="A8" s="2">
        <v>117.0</v>
      </c>
      <c r="C8" s="3" t="s">
        <v>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</row>
    <row r="9">
      <c r="A9" s="2">
        <v>71.0</v>
      </c>
      <c r="C9" s="3" t="s">
        <v>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/>
    </row>
    <row r="10">
      <c r="A10" s="2">
        <v>72.0</v>
      </c>
      <c r="C10" s="3" t="s">
        <v>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/>
    </row>
    <row r="11">
      <c r="A11" s="2">
        <v>73.0</v>
      </c>
      <c r="C11" s="3" t="s">
        <v>10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</row>
    <row r="12">
      <c r="A12" s="2">
        <v>74.0</v>
      </c>
      <c r="C12" s="3" t="s">
        <v>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</row>
    <row r="13">
      <c r="A13" s="2">
        <v>75.0</v>
      </c>
      <c r="C13" s="3" t="s">
        <v>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</row>
    <row r="14">
      <c r="A14" s="2">
        <v>76.0</v>
      </c>
      <c r="C14" s="3" t="s">
        <v>13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</row>
    <row r="15">
      <c r="A15" s="2">
        <v>77.0</v>
      </c>
      <c r="C15" s="3" t="s">
        <v>14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</row>
    <row r="16">
      <c r="A16" s="2">
        <v>78.0</v>
      </c>
      <c r="C16" s="3" t="s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</row>
    <row r="17">
      <c r="A17" s="2">
        <v>79.0</v>
      </c>
      <c r="C17" s="3" t="s">
        <v>16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</row>
    <row r="18">
      <c r="A18" s="2">
        <v>80.0</v>
      </c>
      <c r="C18" s="3" t="s">
        <v>17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</row>
    <row r="19">
      <c r="A19" s="2">
        <v>81.0</v>
      </c>
      <c r="C19" s="3" t="s">
        <v>18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/>
    </row>
    <row r="20">
      <c r="A20" s="2">
        <v>82.0</v>
      </c>
      <c r="C20" s="3" t="s">
        <v>19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</row>
    <row r="21" ht="15.75" customHeight="1">
      <c r="A21" s="2">
        <v>83.0</v>
      </c>
      <c r="C21" s="3" t="s">
        <v>20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</row>
    <row r="22" ht="15.75" customHeight="1">
      <c r="A22" s="2">
        <v>84.0</v>
      </c>
      <c r="C22" s="3" t="s">
        <v>21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</row>
    <row r="23" ht="15.75" customHeight="1">
      <c r="A23" s="2">
        <v>85.0</v>
      </c>
      <c r="C23" s="3" t="s">
        <v>22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</row>
    <row r="24" ht="15.75" customHeight="1">
      <c r="A24" s="2">
        <v>86.0</v>
      </c>
      <c r="C24" s="3" t="s">
        <v>23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</row>
    <row r="25" ht="15.75" customHeight="1">
      <c r="A25" s="2">
        <v>87.0</v>
      </c>
      <c r="C25" s="3" t="s">
        <v>24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</row>
    <row r="26" ht="15.75" customHeight="1">
      <c r="A26" s="2">
        <v>88.0</v>
      </c>
      <c r="C26" s="3" t="s">
        <v>25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</row>
    <row r="27" ht="15.75" customHeight="1">
      <c r="A27" s="2">
        <v>89.0</v>
      </c>
      <c r="C27" s="3" t="s">
        <v>26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</row>
    <row r="28" ht="15.75" customHeight="1">
      <c r="A28" s="2">
        <v>90.0</v>
      </c>
      <c r="C28" s="3" t="s">
        <v>27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</row>
    <row r="29" ht="15.75" customHeight="1">
      <c r="A29" s="2">
        <v>91.0</v>
      </c>
      <c r="C29" s="3" t="s">
        <v>28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</row>
    <row r="30" ht="15.75" customHeight="1">
      <c r="A30" s="2">
        <v>92.0</v>
      </c>
      <c r="C30" s="3" t="s">
        <v>29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</row>
    <row r="31" ht="15.75" customHeight="1">
      <c r="A31" s="2">
        <v>93.0</v>
      </c>
      <c r="C31" s="3" t="s">
        <v>30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</row>
    <row r="32" ht="15.75" customHeight="1">
      <c r="A32" s="2">
        <v>94.0</v>
      </c>
      <c r="C32" s="3" t="s">
        <v>31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</row>
    <row r="33" ht="15.75" customHeight="1">
      <c r="A33" s="2">
        <v>95.0</v>
      </c>
      <c r="C33" s="3" t="s">
        <v>32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</row>
    <row r="34" ht="15.75" customHeight="1">
      <c r="A34" s="2">
        <v>96.0</v>
      </c>
      <c r="C34" s="3" t="s">
        <v>33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</row>
    <row r="35" ht="15.75" customHeight="1">
      <c r="A35" s="2">
        <v>97.0</v>
      </c>
      <c r="C35" s="3" t="s">
        <v>34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</row>
    <row r="36" ht="15.75" customHeight="1">
      <c r="A36" s="2">
        <v>98.0</v>
      </c>
      <c r="C36" s="3" t="s">
        <v>35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</row>
    <row r="37" ht="15.75" customHeight="1">
      <c r="A37" s="2">
        <v>99.0</v>
      </c>
      <c r="C37" s="3" t="s">
        <v>36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</row>
    <row r="38" ht="15.75" customHeight="1">
      <c r="A38" s="2">
        <v>100.0</v>
      </c>
      <c r="C38" s="3" t="s">
        <v>37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</row>
    <row r="39" ht="15.75" customHeight="1">
      <c r="A39" s="2">
        <v>101.0</v>
      </c>
      <c r="C39" s="3" t="s">
        <v>38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</row>
    <row r="40" ht="15.75" customHeight="1">
      <c r="A40" s="2">
        <v>102.0</v>
      </c>
      <c r="C40" s="3" t="s">
        <v>39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5"/>
    </row>
    <row r="41" ht="15.75" customHeight="1">
      <c r="A41" s="2">
        <v>103.0</v>
      </c>
      <c r="C41" s="3" t="s">
        <v>40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</row>
    <row r="42" ht="15.75" customHeight="1">
      <c r="A42" s="2">
        <v>104.0</v>
      </c>
      <c r="C42" s="3" t="s">
        <v>41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</row>
    <row r="43" ht="15.75" customHeight="1">
      <c r="A43" s="2">
        <v>105.0</v>
      </c>
      <c r="C43" s="3" t="s">
        <v>42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5"/>
    </row>
    <row r="44" ht="15.75" customHeight="1">
      <c r="A44" s="2">
        <v>106.0</v>
      </c>
      <c r="C44" s="3" t="s">
        <v>43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5"/>
    </row>
    <row r="45" ht="15.75" customHeight="1">
      <c r="A45" s="2">
        <v>107.0</v>
      </c>
      <c r="C45" s="3" t="s">
        <v>44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</row>
    <row r="46" ht="15.75" customHeight="1">
      <c r="A46" s="2">
        <v>108.0</v>
      </c>
      <c r="C46" s="3" t="s">
        <v>45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</row>
    <row r="47" ht="15.75" customHeight="1">
      <c r="A47" s="2">
        <v>109.0</v>
      </c>
      <c r="C47" s="3" t="s">
        <v>46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</row>
    <row r="48" ht="15.75" customHeight="1">
      <c r="A48" s="2">
        <v>110.0</v>
      </c>
      <c r="C48" s="3" t="s">
        <v>47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5"/>
    </row>
    <row r="49" ht="15.75" customHeight="1">
      <c r="A49" s="2">
        <v>111.0</v>
      </c>
      <c r="C49" s="3" t="s">
        <v>48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5"/>
    </row>
    <row r="50" ht="15.75" customHeight="1">
      <c r="A50" s="2">
        <v>112.0</v>
      </c>
      <c r="C50" s="3" t="s">
        <v>49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</row>
    <row r="51" ht="15.75" customHeight="1">
      <c r="A51" s="2">
        <v>113.0</v>
      </c>
      <c r="C51" s="3" t="s">
        <v>50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</row>
    <row r="52" ht="15.75" customHeight="1">
      <c r="A52" s="2">
        <v>114.0</v>
      </c>
      <c r="C52" s="3" t="s">
        <v>51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</row>
    <row r="53" ht="15.75" customHeight="1">
      <c r="A53" s="2">
        <v>115.0</v>
      </c>
      <c r="C53" s="3" t="s">
        <v>52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</row>
    <row r="54" ht="15.75" customHeight="1">
      <c r="A54" s="2">
        <v>116.0</v>
      </c>
      <c r="C54" s="3" t="s">
        <v>53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5"/>
    </row>
    <row r="55" ht="15.75" customHeight="1">
      <c r="A55" s="2">
        <v>5.0</v>
      </c>
      <c r="B55" s="3" t="s">
        <v>54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5"/>
    </row>
    <row r="56" ht="15.75" customHeight="1">
      <c r="A56" s="2">
        <v>1.0</v>
      </c>
      <c r="C56" s="3" t="s">
        <v>55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5"/>
    </row>
    <row r="57" ht="15.75" customHeight="1">
      <c r="A57" s="2">
        <v>3.0</v>
      </c>
      <c r="C57" s="3" t="s">
        <v>56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5"/>
    </row>
    <row r="58" ht="15.75" customHeight="1">
      <c r="A58" s="2">
        <v>6.0</v>
      </c>
      <c r="C58" s="3" t="s">
        <v>57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5"/>
    </row>
    <row r="59" ht="15.75" customHeight="1">
      <c r="A59" s="2">
        <v>120.0</v>
      </c>
      <c r="C59" s="3" t="s">
        <v>58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5"/>
    </row>
    <row r="60" ht="15.75" customHeight="1">
      <c r="A60" s="2">
        <v>7.0</v>
      </c>
      <c r="C60" s="3" t="s">
        <v>59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5"/>
    </row>
    <row r="61" ht="15.75" customHeight="1">
      <c r="A61" s="2">
        <v>64.0</v>
      </c>
      <c r="D61" s="3" t="s">
        <v>60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"/>
    </row>
    <row r="62" ht="15.75" customHeight="1">
      <c r="A62" s="2">
        <v>60.0</v>
      </c>
      <c r="D62" s="3" t="s">
        <v>61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5"/>
    </row>
    <row r="63" ht="15.75" customHeight="1">
      <c r="A63" s="2">
        <v>8.0</v>
      </c>
      <c r="C63" s="3" t="s">
        <v>62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5"/>
    </row>
    <row r="64" ht="15.75" customHeight="1">
      <c r="A64" s="2">
        <v>122.0</v>
      </c>
      <c r="C64" s="3" t="s">
        <v>63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5"/>
    </row>
    <row r="65" ht="15.75" customHeight="1">
      <c r="A65" s="2">
        <v>59.0</v>
      </c>
      <c r="C65" s="3" t="s">
        <v>64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5"/>
    </row>
    <row r="66" ht="15.75" customHeight="1">
      <c r="A66" s="2">
        <v>62.0</v>
      </c>
      <c r="D66" s="3" t="s">
        <v>65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5"/>
    </row>
    <row r="67" ht="15.75" customHeight="1">
      <c r="A67" s="2">
        <v>9.0</v>
      </c>
      <c r="C67" s="3" t="s">
        <v>66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5"/>
    </row>
    <row r="68" ht="15.75" customHeight="1">
      <c r="A68" s="2">
        <v>10.0</v>
      </c>
      <c r="C68" s="3" t="s">
        <v>67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5"/>
    </row>
    <row r="69" ht="15.75" customHeight="1">
      <c r="A69" s="2">
        <v>57.0</v>
      </c>
      <c r="D69" s="3" t="s">
        <v>68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5"/>
    </row>
    <row r="70" ht="15.75" customHeight="1">
      <c r="A70" s="2">
        <v>63.0</v>
      </c>
      <c r="D70" s="3" t="s">
        <v>69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5"/>
    </row>
    <row r="71" ht="15.75" customHeight="1">
      <c r="A71" s="2">
        <v>11.0</v>
      </c>
      <c r="C71" s="3" t="s">
        <v>70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5"/>
    </row>
    <row r="72" ht="15.75" customHeight="1">
      <c r="A72" s="2">
        <v>12.0</v>
      </c>
      <c r="C72" s="3" t="s">
        <v>71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5"/>
    </row>
    <row r="73" ht="15.75" customHeight="1">
      <c r="A73" s="2">
        <v>13.0</v>
      </c>
      <c r="C73" s="3" t="s">
        <v>72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5"/>
    </row>
    <row r="74" ht="15.75" customHeight="1">
      <c r="A74" s="2">
        <v>14.0</v>
      </c>
      <c r="C74" s="3" t="s">
        <v>73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5"/>
    </row>
    <row r="75" ht="15.75" customHeight="1">
      <c r="A75" s="2">
        <v>15.0</v>
      </c>
      <c r="C75" s="3" t="s">
        <v>74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5"/>
    </row>
    <row r="76" ht="15.75" customHeight="1">
      <c r="A76" s="2">
        <v>16.0</v>
      </c>
      <c r="C76" s="3" t="s">
        <v>75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5"/>
    </row>
    <row r="77" ht="15.75" customHeight="1">
      <c r="A77" s="2">
        <v>56.0</v>
      </c>
      <c r="C77" s="3" t="s">
        <v>76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5"/>
    </row>
    <row r="78" ht="15.75" customHeight="1">
      <c r="A78" s="2">
        <v>65.0</v>
      </c>
      <c r="D78" s="3" t="s">
        <v>65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5"/>
    </row>
    <row r="79" ht="15.75" customHeight="1">
      <c r="A79" s="2">
        <v>17.0</v>
      </c>
      <c r="C79" s="3" t="s">
        <v>77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5"/>
    </row>
    <row r="80" ht="15.75" customHeight="1">
      <c r="A80" s="2">
        <v>18.0</v>
      </c>
      <c r="C80" s="3" t="s">
        <v>78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5"/>
    </row>
    <row r="81" ht="15.75" customHeight="1">
      <c r="A81" s="2">
        <v>19.0</v>
      </c>
      <c r="C81" s="3" t="s">
        <v>79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5"/>
    </row>
    <row r="82" ht="15.75" customHeight="1">
      <c r="A82" s="2">
        <v>55.0</v>
      </c>
      <c r="C82" s="3" t="s">
        <v>80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5"/>
    </row>
    <row r="83" ht="15.75" customHeight="1">
      <c r="A83" s="2">
        <v>20.0</v>
      </c>
      <c r="C83" s="3" t="s">
        <v>81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5"/>
    </row>
    <row r="84" ht="15.75" customHeight="1">
      <c r="A84" s="2">
        <v>21.0</v>
      </c>
      <c r="C84" s="3" t="s">
        <v>82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5"/>
    </row>
    <row r="85" ht="15.75" customHeight="1">
      <c r="A85" s="2">
        <v>22.0</v>
      </c>
      <c r="C85" s="3" t="s">
        <v>83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5"/>
    </row>
    <row r="86" ht="15.75" customHeight="1">
      <c r="A86" s="2">
        <v>23.0</v>
      </c>
      <c r="C86" s="3" t="s">
        <v>84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5"/>
    </row>
    <row r="87" ht="15.75" customHeight="1">
      <c r="A87" s="2">
        <v>123.0</v>
      </c>
      <c r="C87" s="3" t="s">
        <v>85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</row>
    <row r="88" ht="15.75" customHeight="1">
      <c r="A88" s="2">
        <v>24.0</v>
      </c>
      <c r="C88" s="3" t="s">
        <v>86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</row>
    <row r="89" ht="15.75" customHeight="1">
      <c r="A89" s="2">
        <v>25.0</v>
      </c>
      <c r="C89" s="3" t="s">
        <v>87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</row>
    <row r="90" ht="15.75" customHeight="1">
      <c r="A90" s="2">
        <v>26.0</v>
      </c>
      <c r="C90" s="3" t="s">
        <v>88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</row>
    <row r="91" ht="15.75" customHeight="1">
      <c r="A91" s="2">
        <v>27.0</v>
      </c>
      <c r="C91" s="3" t="s">
        <v>89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5"/>
    </row>
    <row r="92" ht="15.75" customHeight="1">
      <c r="A92" s="2">
        <v>28.0</v>
      </c>
      <c r="C92" s="3" t="s">
        <v>90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5"/>
    </row>
    <row r="93" ht="15.75" customHeight="1">
      <c r="A93" s="2">
        <v>29.0</v>
      </c>
      <c r="C93" s="3" t="s">
        <v>91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5"/>
    </row>
    <row r="94" ht="15.75" customHeight="1">
      <c r="A94" s="2">
        <v>30.0</v>
      </c>
      <c r="C94" s="3" t="s">
        <v>92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5"/>
    </row>
    <row r="95" ht="15.75" customHeight="1">
      <c r="A95" s="2">
        <v>31.0</v>
      </c>
      <c r="C95" s="3" t="s">
        <v>93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5"/>
    </row>
    <row r="96" ht="15.75" customHeight="1">
      <c r="A96" s="2">
        <v>32.0</v>
      </c>
      <c r="C96" s="3" t="s">
        <v>94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5"/>
    </row>
    <row r="97" ht="15.75" customHeight="1">
      <c r="A97" s="2">
        <v>33.0</v>
      </c>
      <c r="C97" s="3" t="s">
        <v>95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5"/>
    </row>
    <row r="98" ht="15.75" customHeight="1">
      <c r="A98" s="2">
        <v>34.0</v>
      </c>
      <c r="C98" s="3" t="s">
        <v>96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5"/>
    </row>
    <row r="99" ht="15.75" customHeight="1">
      <c r="A99" s="2">
        <v>35.0</v>
      </c>
      <c r="C99" s="3" t="s">
        <v>97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5"/>
    </row>
    <row r="100" ht="15.75" customHeight="1">
      <c r="A100" s="2">
        <v>36.0</v>
      </c>
      <c r="C100" s="3" t="s">
        <v>98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</row>
    <row r="101" ht="15.75" customHeight="1">
      <c r="A101" s="2">
        <v>37.0</v>
      </c>
      <c r="C101" s="3" t="s">
        <v>36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</row>
    <row r="102" ht="15.75" customHeight="1">
      <c r="A102" s="2">
        <v>38.0</v>
      </c>
      <c r="C102" s="3" t="s">
        <v>99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</row>
    <row r="103" ht="15.75" customHeight="1">
      <c r="A103" s="2">
        <v>39.0</v>
      </c>
      <c r="C103" s="3" t="s">
        <v>38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</row>
    <row r="104" ht="15.75" customHeight="1">
      <c r="A104" s="2">
        <v>40.0</v>
      </c>
      <c r="C104" s="3" t="s">
        <v>100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</row>
    <row r="105" ht="15.75" customHeight="1">
      <c r="A105" s="2">
        <v>41.0</v>
      </c>
      <c r="C105" s="3" t="s">
        <v>101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</row>
    <row r="106" ht="15.75" customHeight="1">
      <c r="A106" s="2">
        <v>42.0</v>
      </c>
      <c r="C106" s="3" t="s">
        <v>102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5"/>
    </row>
    <row r="107" ht="15.75" customHeight="1">
      <c r="A107" s="2">
        <v>43.0</v>
      </c>
      <c r="C107" s="3" t="s">
        <v>103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5"/>
    </row>
    <row r="108" ht="15.75" customHeight="1">
      <c r="A108" s="2">
        <v>44.0</v>
      </c>
      <c r="C108" s="3" t="s">
        <v>43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5"/>
    </row>
    <row r="109" ht="15.75" customHeight="1">
      <c r="A109" s="2">
        <v>45.0</v>
      </c>
      <c r="C109" s="3" t="s">
        <v>104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5"/>
    </row>
    <row r="110" ht="15.75" customHeight="1">
      <c r="A110" s="2">
        <v>46.0</v>
      </c>
      <c r="C110" s="3" t="s">
        <v>105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5"/>
    </row>
    <row r="111" ht="15.75" customHeight="1">
      <c r="A111" s="2">
        <v>121.0</v>
      </c>
      <c r="C111" s="3" t="s">
        <v>106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</row>
    <row r="112" ht="15.75" customHeight="1">
      <c r="A112" s="2">
        <v>47.0</v>
      </c>
      <c r="C112" s="3" t="s">
        <v>107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</row>
    <row r="113" ht="15.75" customHeight="1">
      <c r="A113" s="2">
        <v>48.0</v>
      </c>
      <c r="C113" s="3" t="s">
        <v>47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</row>
    <row r="114" ht="15.75" customHeight="1">
      <c r="A114" s="2">
        <v>49.0</v>
      </c>
      <c r="C114" s="3" t="s">
        <v>108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</row>
    <row r="115" ht="15.75" customHeight="1">
      <c r="A115" s="2">
        <v>50.0</v>
      </c>
      <c r="C115" s="3" t="s">
        <v>109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</row>
    <row r="116" ht="15.75" customHeight="1">
      <c r="A116" s="2">
        <v>51.0</v>
      </c>
      <c r="C116" s="3" t="s">
        <v>50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</row>
    <row r="117" ht="15.75" customHeight="1">
      <c r="A117" s="2">
        <v>52.0</v>
      </c>
      <c r="C117" s="3" t="s">
        <v>110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</row>
    <row r="118" ht="15.75" customHeight="1">
      <c r="A118" s="2">
        <v>53.0</v>
      </c>
      <c r="C118" s="3" t="s">
        <v>111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</row>
    <row r="119" ht="15.75" customHeight="1">
      <c r="A119" s="2">
        <v>54.0</v>
      </c>
      <c r="C119" s="3" t="s">
        <v>53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</row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9">
    <mergeCell ref="B1:T1"/>
    <mergeCell ref="B2:T2"/>
    <mergeCell ref="C3:T3"/>
    <mergeCell ref="C4:T4"/>
    <mergeCell ref="C5:T5"/>
    <mergeCell ref="C6:T6"/>
    <mergeCell ref="C7:T7"/>
    <mergeCell ref="C8:T8"/>
    <mergeCell ref="C9:T9"/>
    <mergeCell ref="C10:T10"/>
    <mergeCell ref="C11:T11"/>
    <mergeCell ref="C12:T12"/>
    <mergeCell ref="C13:T13"/>
    <mergeCell ref="C14:T14"/>
    <mergeCell ref="C15:T15"/>
    <mergeCell ref="C16:T16"/>
    <mergeCell ref="C17:T17"/>
    <mergeCell ref="C18:T18"/>
    <mergeCell ref="C19:T19"/>
    <mergeCell ref="C20:T20"/>
    <mergeCell ref="C21:T21"/>
    <mergeCell ref="C22:T22"/>
    <mergeCell ref="C23:T23"/>
    <mergeCell ref="C24:T24"/>
    <mergeCell ref="C25:T25"/>
    <mergeCell ref="C26:T26"/>
    <mergeCell ref="C27:T27"/>
    <mergeCell ref="C28:T28"/>
    <mergeCell ref="C29:T29"/>
    <mergeCell ref="C30:T30"/>
    <mergeCell ref="C31:T31"/>
    <mergeCell ref="C32:T32"/>
    <mergeCell ref="C33:T33"/>
    <mergeCell ref="C34:T34"/>
    <mergeCell ref="C35:T35"/>
    <mergeCell ref="C36:T36"/>
    <mergeCell ref="C37:T37"/>
    <mergeCell ref="C38:T38"/>
    <mergeCell ref="C39:T39"/>
    <mergeCell ref="C40:T40"/>
    <mergeCell ref="C41:T41"/>
    <mergeCell ref="C42:T42"/>
    <mergeCell ref="C43:T43"/>
    <mergeCell ref="C44:T44"/>
    <mergeCell ref="C45:T45"/>
    <mergeCell ref="C46:T46"/>
    <mergeCell ref="C47:T47"/>
    <mergeCell ref="C48:T48"/>
    <mergeCell ref="C49:T49"/>
    <mergeCell ref="C99:T99"/>
    <mergeCell ref="C100:T100"/>
    <mergeCell ref="C101:T101"/>
    <mergeCell ref="C102:T102"/>
    <mergeCell ref="C103:T103"/>
    <mergeCell ref="C104:T104"/>
    <mergeCell ref="C105:T105"/>
    <mergeCell ref="C113:T113"/>
    <mergeCell ref="C114:T114"/>
    <mergeCell ref="C115:T115"/>
    <mergeCell ref="C116:T116"/>
    <mergeCell ref="C117:T117"/>
    <mergeCell ref="C118:T118"/>
    <mergeCell ref="C119:T119"/>
    <mergeCell ref="C106:T106"/>
    <mergeCell ref="C107:T107"/>
    <mergeCell ref="C108:T108"/>
    <mergeCell ref="C109:T109"/>
    <mergeCell ref="C110:T110"/>
    <mergeCell ref="C111:T111"/>
    <mergeCell ref="C112:T112"/>
    <mergeCell ref="C50:T50"/>
    <mergeCell ref="C51:T51"/>
    <mergeCell ref="C52:T52"/>
    <mergeCell ref="C53:T53"/>
    <mergeCell ref="C54:T54"/>
    <mergeCell ref="B55:T55"/>
    <mergeCell ref="C56:T56"/>
    <mergeCell ref="C57:T57"/>
    <mergeCell ref="C58:T58"/>
    <mergeCell ref="C59:T59"/>
    <mergeCell ref="C60:T60"/>
    <mergeCell ref="D61:T61"/>
    <mergeCell ref="D62:T62"/>
    <mergeCell ref="C63:T63"/>
    <mergeCell ref="C64:T64"/>
    <mergeCell ref="C65:T65"/>
    <mergeCell ref="D66:T66"/>
    <mergeCell ref="C67:T67"/>
    <mergeCell ref="C68:T68"/>
    <mergeCell ref="D69:T69"/>
    <mergeCell ref="D70:T70"/>
    <mergeCell ref="C71:T71"/>
    <mergeCell ref="C72:T72"/>
    <mergeCell ref="C73:T73"/>
    <mergeCell ref="C74:T74"/>
    <mergeCell ref="C75:T75"/>
    <mergeCell ref="C76:T76"/>
    <mergeCell ref="C77:T77"/>
    <mergeCell ref="D78:T78"/>
    <mergeCell ref="C79:T79"/>
    <mergeCell ref="C80:T80"/>
    <mergeCell ref="C81:T81"/>
    <mergeCell ref="C82:T82"/>
    <mergeCell ref="C83:T83"/>
    <mergeCell ref="C84:T84"/>
    <mergeCell ref="C85:T85"/>
    <mergeCell ref="C86:T86"/>
    <mergeCell ref="C87:T87"/>
    <mergeCell ref="C88:T88"/>
    <mergeCell ref="C89:T89"/>
    <mergeCell ref="C90:T90"/>
    <mergeCell ref="C91:T91"/>
    <mergeCell ref="C92:T92"/>
    <mergeCell ref="C93:T93"/>
    <mergeCell ref="C94:T94"/>
    <mergeCell ref="C95:T95"/>
    <mergeCell ref="C96:T96"/>
    <mergeCell ref="C97:T97"/>
    <mergeCell ref="C98:T98"/>
  </mergeCells>
  <hyperlinks>
    <hyperlink display="Защитные стекла Xiaomi  (3)" location="'Защитные стекла Xiaomi '!A2" ref="B2"/>
    <hyperlink display="Xiaomi Poco X3 (1)" location="'Xiaomi Poco X3'!A2" ref="C3"/>
    <hyperlink display="Xiaomi Poco X3 Pro (6)" location="'Xiaomi Poco X3 Pro'!A2" ref="C4"/>
    <hyperlink display="Xiaomi Mi 10 Lite (4)" location="'Xiaomi Mi 10 Lite'!A2" ref="C5"/>
    <hyperlink display="Xiaomi Redmi Note 9 (14)" location="'Xiaomi Redmi Note 9'!A2" ref="C6"/>
    <hyperlink display="Xiaomi Redmi Note 9S (3)" location="'Xiaomi Redmi Note 9S'!A2" ref="C7"/>
    <hyperlink display="Xiaomi Redmi Note 9 Pro (16)" location="'Xiaomi Redmi Note 9 Pro'!A2" ref="C8"/>
    <hyperlink display="Xiaomi Redmi 9 (17)" location="'Xiaomi Redmi 9'!A2" ref="C9"/>
    <hyperlink display="Xiaomi Redmi 9A (8)" location="'Xiaomi Redmi 9A'!A2" ref="C10"/>
    <hyperlink display="Xiaomi Redmi 7A (12)" location="'Xiaomi Redmi 7A'!A2" ref="C11"/>
    <hyperlink display="Xiaomi Redmi Go (8)" location="'Xiaomi Redmi Go'!A2" ref="C12"/>
    <hyperlink display="Xiaomi Redmi Note 6 Pro (7)" location="'Xiaomi Redmi Note 6 Pro'!A2" ref="C13"/>
    <hyperlink display="Xiaomi Redmi 6A (8)" location="'Xiaomi Redmi 6A'!A2" ref="C14"/>
    <hyperlink display="Xiaomi Redmi 6 (8)" location="'Xiaomi Redmi 6'!A2" ref="C15"/>
    <hyperlink display="Xiaomi Redmi Note 10 / Note 10S (1)" location="'Xiaomi Redmi Note 10  Note 10S'!A2" ref="C16"/>
    <hyperlink display="Xiaomi Redmi Note 10 Pro (7)" location="'Xiaomi Redmi Note 10 Pro'!A2" ref="C17"/>
    <hyperlink display="Xiaomi Mi 11 Lite (13)" location="'Xiaomi Mi 11 Lite'!A2" ref="C18"/>
    <hyperlink display="Xiaomi Redmi Note 11 / Note 11S (5)" location="'Xiaomi Redmi Note 11  Note 11S'!A2" ref="C19"/>
    <hyperlink display="Xiaomi Redmi Note 11 Pro (1)" location="'Xiaomi Redmi Note 11 Pro'!A2" ref="C20"/>
    <hyperlink display="Xiaomi Redmi 10C (5)" location="'Xiaomi Redmi 10C'!A2" ref="C21"/>
    <hyperlink display="Xiaomi Redmi A1 (1)" location="'Xiaomi Redmi A1'!A2" ref="C22"/>
    <hyperlink display="Xiaomi Redmi A2 (8)" location="'Xiaomi Redmi A2'!A2" ref="C23"/>
    <hyperlink display="Xiaomi Poco M5 (3)" location="'Xiaomi Poco M5'!A2" ref="C24"/>
    <hyperlink display="Xiaomi Redmi Note 12 4G (4)" location="'Xiaomi Redmi Note 12 4G'!A2" ref="C25"/>
    <hyperlink display="Xiaomi Redmi Note 12 5G (4)" location="'Xiaomi Redmi Note 12 5G'!A2" ref="C26"/>
    <hyperlink display="Xiaomi Redmi Note 12S (2)" location="'Xiaomi Redmi Note 12S'!A2" ref="C27"/>
    <hyperlink display="Xiaomi Redmi Note 12 Pro 4G (4)" location="'Xiaomi Redmi Note 12 Pro 4G'!A2" ref="C28"/>
    <hyperlink display="Xiaomi Redmi Note 12 Pro 5G (4)" location="'Xiaomi Redmi Note 12 Pro 5G'!A2" ref="C29"/>
    <hyperlink display="Xiaomi Redmi Note 12 Pro+ 5G (4)" location="'Xiaomi Redmi Note 12 Pro+ 5G'!A2" ref="C30"/>
    <hyperlink display="Xiaomi 12 Lite (2)" location="'Xiaomi 12 Lite'!A2" ref="C31"/>
    <hyperlink display="Xiaomi Poco M5S (1)" location="'Xiaomi Poco M5S'!A2" ref="C32"/>
    <hyperlink display="Xiaomi Redmi 12C (2)" location="'Xiaomi Redmi 12C'!A2" ref="C33"/>
    <hyperlink display="Xiaomi Poco X5 5G (4)" location="'Xiaomi Poco X5 5G'!A2" ref="C34"/>
    <hyperlink display="Xiaomi Poco X5 Pro 5G (4)" location="'Xiaomi Poco X5 Pro 5G'!A2" ref="C35"/>
    <hyperlink display="Xiaomi Redmi 12 (4)" location="'Xiaomi Redmi 12'!A2" ref="C36"/>
    <hyperlink display="Xiaomi Redmi 13C / Poco C65 (2)" location="'Xiaomi Redmi 13C  Poco C65'!A2" ref="C37"/>
    <hyperlink display="Xiaomi Redmi Note 13 Pro (1)" location="'Xiaomi Redmi Note 13 Pro'!A2" ref="C38"/>
    <hyperlink display="Xiaomi Redmi Note 13 Pro 5G (1)" location="'Xiaomi Redmi Note 13 Pro 5G'!A2" ref="C39"/>
    <hyperlink display="Xiaomi Redmi Note 13 (1)" location="'Xiaomi Redmi Note 13'!A2" ref="C40"/>
    <hyperlink display="Xiaomi Redmi Note 13 5G (4)" location="'Xiaomi Redmi Note 13 5G'!A2" ref="C41"/>
    <hyperlink display="Xiaomi Poco X6 Pro 5G (4)" location="'Xiaomi Poco X6 Pro 5G'!A2" ref="C42"/>
    <hyperlink display="Xiaomi Poco M6 Pro (1)" location="'Xiaomi Poco M6 Pro'!A2" ref="C43"/>
    <hyperlink display="Xiaomi 13 Lite (2)" location="'Xiaomi 13 Lite'!A2" ref="C44"/>
    <hyperlink display="Xiaomi Redmi 13 (4)" location="'Xiaomi Redmi 13'!A2" ref="C45"/>
    <hyperlink display="Xiaomi Redmi A3 (4)" location="'Xiaomi Redmi A3'!A2" ref="C46"/>
    <hyperlink display="Xiaomi Redmi 14C (4)" location="'Xiaomi Redmi 14C'!A2" ref="C47"/>
    <hyperlink display="Xiaomi 14T / 14T Pro (2)" location="'Xiaomi 14T  14T Pro'!A2" ref="C48"/>
    <hyperlink display="Xiaomi Redmi Note 14 (4)" location="'Xiaomi Redmi Note 14'!A2" ref="C49"/>
    <hyperlink display="Xiaomi Redmi Note 14 5G (4)" location="'Xiaomi Redmi Note 14 5G'!A2" ref="C50"/>
    <hyperlink display="Xiaomi Redmi Note 14 Pro (1)" location="'Xiaomi Redmi Note 14 Pro'!A2" ref="C51"/>
    <hyperlink display="Xiaomi Redmi Note 14 Pro 5G (4)" location="'Xiaomi Redmi Note 14 Pro 5G'!A2" ref="C52"/>
    <hyperlink display="Xiaomi Poco X7 (4)" location="'Xiaomi Poco X7'!A2" ref="C53"/>
    <hyperlink display="Xiaomi Poco X7 Pro (1)" location="'Xiaomi Poco X7 Pro'!A2" ref="C54"/>
    <hyperlink display="Чехлы Xiaomi  (7)" location="'Чехлы Xiaomi '!A2" ref="B55"/>
    <hyperlink display="Xiaomi Poco X3 (11)" location="'Xiaomi Poco X3 -2'!A2" ref="C56"/>
    <hyperlink display="Xiaomi Poco X3 Pro (19)" location="'Xiaomi Poco X3 Pro -2'!A2" ref="C57"/>
    <hyperlink display="Xiaomi Mi 10 Lite (14)" location="'Xiaomi Mi 10 Lite -2'!A2" ref="C58"/>
    <hyperlink display="Xiaomi Mi Not 10 Lite (6)" location="'Xiaomi Mi Not 10 Lite'!A2" ref="C59"/>
    <hyperlink display="Xiaomi Redmi Note 9 (1)" location="'Xiaomi Redmi Note 9 -2'!A2" ref="C60"/>
    <hyperlink display="С защитой камеры (1)" location="'С защитой камеры'!A2" ref="D61"/>
    <hyperlink display="Для девушек с принтом (2)" location="'Для девушек с принтом'!A2" ref="D62"/>
    <hyperlink display="Xiaomi Redmi Note 9S (1)" location="'Xiaomi Redmi Note 9S -2'!A2" ref="C63"/>
    <hyperlink display="Xiaomi Redmi 9S (3)" location="'Xiaomi Redmi 9S'!A2" ref="C64"/>
    <hyperlink display="Xiaomi Redmi Note 9 Pro (22)" location="'Xiaomi Redmi Note 9 Pro -2'!A2" ref="C65"/>
    <hyperlink display="С принтом (1)" location="'С принтом'!A2" ref="D66"/>
    <hyperlink display="Xiaomi Redmi 9 (8)" location="'Xiaomi Redmi 9 -2'!A2" ref="C67"/>
    <hyperlink display="Xiaomi Redmi 9A (22)" location="'Xiaomi Redmi 9A -2'!A2" ref="C68"/>
    <hyperlink display="Для девушек с рисунком (3)" location="'Для девушек с рисунком'!A2" ref="D69"/>
    <hyperlink display="Детский (1)" location="'Детский'!A2" ref="D70"/>
    <hyperlink display="Xiaomi Redmi 7A (7)" location="'Xiaomi Redmi 7A -2'!A2" ref="C71"/>
    <hyperlink display="Xiaomi Redmi Go (4)" location="'Xiaomi Redmi Go -2'!A2" ref="C72"/>
    <hyperlink display="Xiaomi Redmi Note 6 Pro (2)" location="'Xiaomi Redmi Note 6 Pro -2'!A2" ref="C73"/>
    <hyperlink display="Xiaomi Redmi 6A (5)" location="'Xiaomi Redmi 6A -2'!A2" ref="C74"/>
    <hyperlink display="Xiaomi Redmi 6 (5)" location="'Xiaomi Redmi 6 -2'!A2" ref="C75"/>
    <hyperlink display="Xiaomi Redmi Note 10 (6)" location="'Xiaomi Redmi Note 10'!A2" ref="C76"/>
    <hyperlink display="Xiaomi Redmi Note 10S (17)" location="'Xiaomi Redmi Note 10S'!A2" ref="C77"/>
    <hyperlink display="С принтом (1)" location="'С принтом -2'!A2" ref="D78"/>
    <hyperlink display="Xiaomi Redmi Note 10 Pro (30)" location="'Xiaomi Redmi Note 10 Pro -2'!A2" ref="C79"/>
    <hyperlink display="Xiaomi Mi 11 Lite (17)" location="'Xiaomi Mi 11 Lite -2'!A2" ref="C80"/>
    <hyperlink display="Xiaomi Redmi Note 11 (24)" location="'Xiaomi Redmi Note 11'!A2" ref="C81"/>
    <hyperlink display="Xiaomi Redmi Note 11S (12)" location="'Xiaomi Redmi Note 11S'!A2" ref="C82"/>
    <hyperlink display="Xiaomi Redmi Note 11 Pro (8)" location="'Xiaomi Redmi Note 11 Pro -2'!A2" ref="C83"/>
    <hyperlink display="Xiaomi Redmi 10C (16)" location="'Xiaomi Redmi 10C -2'!A2" ref="C84"/>
    <hyperlink display="Xiaomi Redmi A1 (7)" location="'Xiaomi Redmi A1 -2'!A2" ref="C85"/>
    <hyperlink display="Xiaomi Redmi A2 (14)" location="'Xiaomi Redmi A2 -2'!A2" ref="C86"/>
    <hyperlink display="Xiaomi mi A2 (1)" location="'Xiaomi mi A2'!A2" ref="C87"/>
    <hyperlink display="Xiaomi Poco M5 (9)" location="'Xiaomi Poco M5 -2'!A2" ref="C88"/>
    <hyperlink display="Xiaomi Redmi Note 12 4G (1)" location="'Xiaomi Redmi Note 12 4G -2'!A2" ref="C89"/>
    <hyperlink display="Xiaomi Redmi Note 12 5G (7)" location="'Xiaomi Redmi Note 12 5G -2'!A2" ref="C90"/>
    <hyperlink display="Xiaomi Redmi Note 12S (5)" location="'Xiaomi Redmi Note 12S -2'!A2" ref="C91"/>
    <hyperlink display="Xiaomi Redmi Note 12 Pro 4G (1)" location="'Xiaomi Redmi Note 12 Pro 4G -2'!A2" ref="C92"/>
    <hyperlink display="Xiaomi Redmi Note 12 Pro 5G (1)" location="'Xiaomi Redmi Note 12 Pro 5G -2'!A2" ref="C93"/>
    <hyperlink display="Xiaomi Redmi Note 12 Pro+ 5G (7)" location="'Xiaomi Redmi Note 12 Pro+ 5G -2'!A2" ref="C94"/>
    <hyperlink display="Xiaomi 12 Lite (4)" location="'Xiaomi 12 Lite -2'!A2" ref="C95"/>
    <hyperlink display="Xiaomi Poco M5S (3)" location="'Xiaomi Poco M5S -2'!A2" ref="C96"/>
    <hyperlink display="Xiaomi Redmi 12C (1)" location="'Xiaomi Redmi 12C -2'!A2" ref="C97"/>
    <hyperlink display="Xiaomi Poco X5 5G (2)" location="'Xiaomi Poco X5 5G -2'!A2" ref="C98"/>
    <hyperlink display="Xiaomi Poco X5 Pro 5G (3)" location="'Xiaomi Poco X5 Pro 5G -2'!A2" ref="C99"/>
    <hyperlink display="Xiaomi Redmi 12 (11)" location="'Xiaomi Redmi 12 -2'!A2" ref="C100"/>
    <hyperlink display="Xiaomi Redmi 13C / Poco C65 (2)" location="'Xiaomi Redmi 13C  Poco C65 -2'!A2" ref="C101"/>
    <hyperlink display="Xiaomi Redmi Note 13 Pro (6)" location="'Xiaomi Redmi Note 13 Pro -2'!A2" ref="C102"/>
    <hyperlink display="Xiaomi Redmi Note 13 Pro 5G (1)" location="'Xiaomi Redmi Note 13 Pro 5G -2'!A2" ref="C103"/>
    <hyperlink display="Xiaomi Redmi Note 13 (2)" location="'Xiaomi Redmi Note 13 -2'!A2" ref="C104"/>
    <hyperlink display="Xiaomi Redmi Note 13 5G (7)" location="'Xiaomi Redmi Note 13 5G -2'!A2" ref="C105"/>
    <hyperlink display="Xiaomi Poco X6 Pro 5G (7)" location="'Xiaomi Poco X6 Pro 5G -2'!A2" ref="C106"/>
    <hyperlink display="Xiaomi Poco M6 Pro (7)" location="'Xiaomi Poco M6 Pro -2'!A2" ref="C107"/>
    <hyperlink display="Xiaomi 13 Lite (2)" location="'Xiaomi 13 Lite -2'!A2" ref="C108"/>
    <hyperlink display="Xiaomi Redmi 13 (2)" location="'Xiaomi Redmi 13 -2'!A2" ref="C109"/>
    <hyperlink display="Xiaomi Redmi A3 (7)" location="'Xiaomi Redmi A3 -2'!A2" ref="C110"/>
    <hyperlink display="Xiaomi mi A3 (2)" location="'Xiaomi mi A3'!A2" ref="C111"/>
    <hyperlink display="Xiaomi Redmi 14C (2)" location="'Xiaomi Redmi 14C -2'!A2" ref="C112"/>
    <hyperlink display="Xiaomi 14T / 14T Pro (2)" location="'Xiaomi 14T  14T Pro -2'!A2" ref="C113"/>
    <hyperlink display="Xiaomi Redmi Note 14 (1)" location="'Xiaomi Redmi Note 14 -2'!A2" ref="C114"/>
    <hyperlink display="Xiaomi Redmi Note 14 5G (1)" location="'Xiaomi Redmi Note 14 5G -2'!A2" ref="C115"/>
    <hyperlink display="Xiaomi Redmi Note 14 Pro (1)" location="'Xiaomi Redmi Note 14 Pro -2'!A2" ref="C116"/>
    <hyperlink display="Xiaomi Redmi Note 14 Pro 5G (1)" location="'Xiaomi Redmi Note 14 Pro 5G -2'!A2" ref="C117"/>
    <hyperlink display="Xiaomi Poco X7 (7)" location="'Xiaomi Poco X7 -2'!A2" ref="C118"/>
    <hyperlink display="Xiaomi Poco X7 Pro (1)" location="'Xiaomi Poco X7 Pro -2'!A2" ref="C119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86"/>
    <col customWidth="1" min="2" max="2" width="9.0"/>
    <col customWidth="1" min="3" max="3" width="36.43"/>
    <col customWidth="1" min="4" max="4" width="39.57"/>
    <col customWidth="1" min="5" max="5" width="36.86"/>
    <col customWidth="1" min="6" max="6" width="57.43"/>
    <col customWidth="1" min="7" max="26" width="9.0"/>
  </cols>
  <sheetData>
    <row r="1">
      <c r="A1" s="6" t="s">
        <v>112</v>
      </c>
      <c r="B1" s="7"/>
      <c r="C1" s="7"/>
      <c r="D1" s="8"/>
      <c r="E1" s="8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9.5" customHeight="1">
      <c r="A2" s="9" t="s">
        <v>113</v>
      </c>
      <c r="B2" s="9" t="s">
        <v>114</v>
      </c>
      <c r="C2" s="9" t="s">
        <v>115</v>
      </c>
      <c r="D2" s="10" t="s">
        <v>116</v>
      </c>
      <c r="E2" s="10" t="s">
        <v>117</v>
      </c>
      <c r="F2" s="10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 t="s">
        <v>119</v>
      </c>
      <c r="B3" s="12">
        <v>90.0</v>
      </c>
      <c r="C3" s="13" t="str">
        <f t="shared" ref="C3:C5" si="1">HYPERLINK("https://mobiks.com.ua/g59560859-xiaomi")</f>
        <v>https://mobiks.com.ua/g59560859-xiaomi</v>
      </c>
      <c r="D3" s="14" t="s">
        <v>120</v>
      </c>
      <c r="E3" s="14" t="s">
        <v>121</v>
      </c>
      <c r="F3" s="15" t="s">
        <v>122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2" t="s">
        <v>123</v>
      </c>
      <c r="B4" s="12">
        <v>10.0</v>
      </c>
      <c r="C4" s="13" t="str">
        <f t="shared" si="1"/>
        <v>https://mobiks.com.ua/g59560859-xiaomi</v>
      </c>
      <c r="D4" s="16"/>
      <c r="E4" s="16"/>
      <c r="F4" s="1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2" t="s">
        <v>124</v>
      </c>
      <c r="B5" s="12">
        <v>10.0</v>
      </c>
      <c r="C5" s="13" t="str">
        <f t="shared" si="1"/>
        <v>https://mobiks.com.ua/g59560859-xiaomi</v>
      </c>
      <c r="D5" s="16"/>
      <c r="E5" s="16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8"/>
      <c r="E6" s="8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8"/>
      <c r="E7" s="8"/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7"/>
      <c r="D8" s="8"/>
      <c r="E8" s="8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8"/>
      <c r="E9" s="8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8"/>
      <c r="E10" s="8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8"/>
      <c r="E11" s="8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8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8"/>
      <c r="E13" s="8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7"/>
      <c r="D14" s="8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8"/>
      <c r="E15" s="8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8"/>
      <c r="E16" s="8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7"/>
      <c r="D17" s="8"/>
      <c r="E17" s="8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8"/>
      <c r="E18" s="8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8"/>
      <c r="E19" s="8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8"/>
      <c r="E20" s="8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7"/>
      <c r="C21" s="7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7"/>
      <c r="C22" s="7"/>
      <c r="D22" s="8"/>
      <c r="E22" s="8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7"/>
      <c r="C23" s="7"/>
      <c r="D23" s="8"/>
      <c r="E23" s="8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7"/>
      <c r="C24" s="7"/>
      <c r="D24" s="8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7"/>
      <c r="D25" s="8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8"/>
      <c r="E26" s="8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8"/>
      <c r="E27" s="8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8"/>
      <c r="E30" s="8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8"/>
      <c r="E31" s="8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8"/>
      <c r="E32" s="8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8"/>
      <c r="E33" s="8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8"/>
      <c r="E34" s="8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8"/>
      <c r="E35" s="8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8"/>
      <c r="E36" s="8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8"/>
      <c r="E37" s="8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8"/>
      <c r="E38" s="8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8"/>
      <c r="E39" s="8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8"/>
      <c r="E40" s="8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8"/>
      <c r="E41" s="8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8"/>
      <c r="E42" s="8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8"/>
      <c r="E43" s="8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8"/>
      <c r="E44" s="8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8"/>
      <c r="E45" s="8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8"/>
      <c r="E46" s="8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8"/>
      <c r="E47" s="8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8"/>
      <c r="E48" s="8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8"/>
      <c r="E49" s="8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8"/>
      <c r="E50" s="8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8"/>
      <c r="E51" s="8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8"/>
      <c r="E52" s="8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8"/>
      <c r="E53" s="8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8"/>
      <c r="E54" s="8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8"/>
      <c r="E55" s="8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8"/>
      <c r="E56" s="8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8"/>
      <c r="E57" s="8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8"/>
      <c r="E58" s="8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8"/>
      <c r="E59" s="8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8"/>
      <c r="E60" s="8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8"/>
      <c r="E61" s="8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8"/>
      <c r="E62" s="8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8"/>
      <c r="E63" s="8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8"/>
      <c r="E64" s="8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8"/>
      <c r="E65" s="8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8"/>
      <c r="E66" s="8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8"/>
      <c r="E67" s="8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8"/>
      <c r="E68" s="8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8"/>
      <c r="E69" s="8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8"/>
      <c r="E70" s="8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8"/>
      <c r="E71" s="8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8"/>
      <c r="E72" s="8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8"/>
      <c r="E73" s="8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8"/>
      <c r="E74" s="8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8"/>
      <c r="E75" s="8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8"/>
      <c r="E76" s="8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8"/>
      <c r="E77" s="8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8"/>
      <c r="E78" s="8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8"/>
      <c r="E79" s="8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8"/>
      <c r="E80" s="8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8"/>
      <c r="E81" s="8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8"/>
      <c r="E82" s="8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8"/>
      <c r="E83" s="8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8"/>
      <c r="E84" s="8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8"/>
      <c r="E85" s="8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8"/>
      <c r="E86" s="8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8"/>
      <c r="E87" s="8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8"/>
      <c r="E88" s="8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8"/>
      <c r="E89" s="8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8"/>
      <c r="E90" s="8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8"/>
      <c r="E91" s="8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8"/>
      <c r="E92" s="8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8"/>
      <c r="E93" s="8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8"/>
      <c r="E94" s="8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8"/>
      <c r="E95" s="8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8"/>
      <c r="E96" s="8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8"/>
      <c r="E97" s="8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8"/>
      <c r="E98" s="8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8"/>
      <c r="E99" s="8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8"/>
      <c r="E100" s="8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8"/>
      <c r="E101" s="8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8"/>
      <c r="E102" s="8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8"/>
      <c r="E103" s="8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8"/>
      <c r="E104" s="8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8"/>
      <c r="E105" s="8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8"/>
      <c r="E106" s="8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8"/>
      <c r="E107" s="8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8"/>
      <c r="E108" s="8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8"/>
      <c r="E109" s="8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8"/>
      <c r="E110" s="8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8"/>
      <c r="E111" s="8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8"/>
      <c r="E112" s="8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8"/>
      <c r="E113" s="8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8"/>
      <c r="E114" s="8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8"/>
      <c r="E115" s="8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8"/>
      <c r="E116" s="8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8"/>
      <c r="E117" s="8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8"/>
      <c r="E118" s="8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8"/>
      <c r="E119" s="8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8"/>
      <c r="E120" s="8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8"/>
      <c r="E211" s="8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8"/>
      <c r="E212" s="8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8"/>
      <c r="E213" s="8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8"/>
      <c r="E214" s="8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8"/>
      <c r="E215" s="8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8"/>
      <c r="E216" s="8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8"/>
      <c r="E217" s="8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8"/>
      <c r="E218" s="8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8"/>
      <c r="E219" s="8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8"/>
      <c r="E220" s="8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8"/>
      <c r="E221" s="8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8"/>
      <c r="E222" s="8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8"/>
      <c r="E223" s="8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8"/>
      <c r="E224" s="8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8"/>
      <c r="E225" s="8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8"/>
      <c r="E226" s="8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8"/>
      <c r="E227" s="8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8"/>
      <c r="E228" s="8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8"/>
      <c r="E229" s="8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8"/>
      <c r="E230" s="8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8"/>
      <c r="E231" s="8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8"/>
      <c r="E232" s="8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8"/>
      <c r="E233" s="8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8"/>
      <c r="E234" s="8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8"/>
      <c r="E235" s="8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8"/>
      <c r="E236" s="8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8"/>
      <c r="E237" s="8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8"/>
      <c r="E238" s="8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8"/>
      <c r="E239" s="8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8"/>
      <c r="E240" s="8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8"/>
      <c r="E241" s="8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8"/>
      <c r="E242" s="8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8"/>
      <c r="E243" s="8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8"/>
      <c r="E244" s="8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8"/>
      <c r="E245" s="8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8"/>
      <c r="E246" s="8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8"/>
      <c r="E247" s="8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8"/>
      <c r="E248" s="8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8"/>
      <c r="E249" s="8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8"/>
      <c r="E250" s="8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8"/>
      <c r="E251" s="8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8"/>
      <c r="E252" s="8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8"/>
      <c r="E253" s="8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8"/>
      <c r="E254" s="8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8"/>
      <c r="E255" s="8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8"/>
      <c r="E256" s="8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8"/>
      <c r="E257" s="8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8"/>
      <c r="E258" s="8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8"/>
      <c r="E259" s="8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8"/>
      <c r="E260" s="8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8"/>
      <c r="E261" s="8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8"/>
      <c r="E262" s="8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8"/>
      <c r="E263" s="8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8"/>
      <c r="E264" s="8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8"/>
      <c r="E265" s="8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8"/>
      <c r="E266" s="8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8"/>
      <c r="E267" s="8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8"/>
      <c r="E268" s="8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8"/>
      <c r="E269" s="8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8"/>
      <c r="E270" s="8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8"/>
      <c r="E271" s="8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8"/>
      <c r="E272" s="8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8"/>
      <c r="E273" s="8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8"/>
      <c r="E274" s="8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8"/>
      <c r="E275" s="8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8"/>
      <c r="E276" s="8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8"/>
      <c r="E277" s="8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8"/>
      <c r="E278" s="8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8"/>
      <c r="E279" s="8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8"/>
      <c r="E280" s="8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8"/>
      <c r="E281" s="8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8"/>
      <c r="E282" s="8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8"/>
      <c r="E283" s="8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8"/>
      <c r="E284" s="8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8"/>
      <c r="E285" s="8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8"/>
      <c r="E286" s="8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8"/>
      <c r="E287" s="8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8"/>
      <c r="E288" s="8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8"/>
      <c r="E289" s="8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8"/>
      <c r="E290" s="8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8"/>
      <c r="E291" s="8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8"/>
      <c r="E292" s="8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8"/>
      <c r="E293" s="8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8"/>
      <c r="E294" s="8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8"/>
      <c r="E295" s="8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8"/>
      <c r="E296" s="8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8"/>
      <c r="E297" s="8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8"/>
      <c r="E298" s="8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8"/>
      <c r="E299" s="8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8"/>
      <c r="E300" s="8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8"/>
      <c r="E301" s="8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8"/>
      <c r="E302" s="8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8"/>
      <c r="E303" s="8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8"/>
      <c r="E304" s="8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8"/>
      <c r="E305" s="8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8"/>
      <c r="E306" s="8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8"/>
      <c r="E307" s="8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8"/>
      <c r="E308" s="8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8"/>
      <c r="E309" s="8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8"/>
      <c r="E310" s="8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8"/>
      <c r="E311" s="8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8"/>
      <c r="E312" s="8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8"/>
      <c r="E313" s="8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8"/>
      <c r="E314" s="8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8"/>
      <c r="E315" s="8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8"/>
      <c r="E316" s="8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8"/>
      <c r="E317" s="8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8"/>
      <c r="E318" s="8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8"/>
      <c r="E319" s="8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8"/>
      <c r="E320" s="8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8"/>
      <c r="E321" s="8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8"/>
      <c r="E322" s="8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8"/>
      <c r="E323" s="8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8"/>
      <c r="E324" s="8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8"/>
      <c r="E325" s="8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8"/>
      <c r="E326" s="8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8"/>
      <c r="E327" s="8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8"/>
      <c r="E328" s="8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8"/>
      <c r="E329" s="8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8"/>
      <c r="E330" s="8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8"/>
      <c r="E331" s="8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8"/>
      <c r="E332" s="8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8"/>
      <c r="E333" s="8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8"/>
      <c r="E334" s="8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8"/>
      <c r="E335" s="8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8"/>
      <c r="E336" s="8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8"/>
      <c r="E337" s="8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8"/>
      <c r="E338" s="8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8"/>
      <c r="E339" s="8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8"/>
      <c r="E340" s="8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8"/>
      <c r="E341" s="8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8"/>
      <c r="E342" s="8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8"/>
      <c r="E343" s="8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8"/>
      <c r="E344" s="8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8"/>
      <c r="E345" s="8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8"/>
      <c r="E346" s="8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8"/>
      <c r="E347" s="8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8"/>
      <c r="E348" s="8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8"/>
      <c r="E349" s="8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8"/>
      <c r="E350" s="8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8"/>
      <c r="E351" s="8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8"/>
      <c r="E352" s="8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8"/>
      <c r="E353" s="8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8"/>
      <c r="E354" s="8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8"/>
      <c r="E355" s="8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8"/>
      <c r="E356" s="8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8"/>
      <c r="E357" s="8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8"/>
      <c r="E358" s="8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8"/>
      <c r="E359" s="8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8"/>
      <c r="E360" s="8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8"/>
      <c r="E361" s="8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8"/>
      <c r="E362" s="8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8"/>
      <c r="E363" s="8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8"/>
      <c r="E364" s="8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8"/>
      <c r="E365" s="8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8"/>
      <c r="E366" s="8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8"/>
      <c r="E367" s="8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8"/>
      <c r="E368" s="8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8"/>
      <c r="E369" s="8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8"/>
      <c r="E370" s="8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8"/>
      <c r="E371" s="8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8"/>
      <c r="E372" s="8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8"/>
      <c r="E373" s="8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8"/>
      <c r="E374" s="8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8"/>
      <c r="E375" s="8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8"/>
      <c r="E376" s="8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8"/>
      <c r="E377" s="8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8"/>
      <c r="E378" s="8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8"/>
      <c r="E379" s="8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8"/>
      <c r="E380" s="8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8"/>
      <c r="E381" s="8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8"/>
      <c r="E382" s="8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8"/>
      <c r="E383" s="8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8"/>
      <c r="E384" s="8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8"/>
      <c r="E385" s="8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8"/>
      <c r="E386" s="8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8"/>
      <c r="E387" s="8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8"/>
      <c r="E388" s="8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8"/>
      <c r="E389" s="8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8"/>
      <c r="E390" s="8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8"/>
      <c r="E391" s="8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8"/>
      <c r="E392" s="8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8"/>
      <c r="E393" s="8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8"/>
      <c r="E394" s="8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8"/>
      <c r="E395" s="8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8"/>
      <c r="E396" s="8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8"/>
      <c r="E397" s="8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8"/>
      <c r="E398" s="8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8"/>
      <c r="E399" s="8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8"/>
      <c r="E400" s="8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8"/>
      <c r="E401" s="8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8"/>
      <c r="E402" s="8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8"/>
      <c r="E403" s="8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8"/>
      <c r="E404" s="8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8"/>
      <c r="E405" s="8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8"/>
      <c r="E406" s="8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8"/>
      <c r="E407" s="8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8"/>
      <c r="E408" s="8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8"/>
      <c r="E409" s="8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8"/>
      <c r="E410" s="8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8"/>
      <c r="E411" s="8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8"/>
      <c r="E412" s="8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8"/>
      <c r="E413" s="8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8"/>
      <c r="E414" s="8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8"/>
      <c r="E415" s="8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8"/>
      <c r="E416" s="8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8"/>
      <c r="E417" s="8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8"/>
      <c r="E418" s="8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8"/>
      <c r="E419" s="8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8"/>
      <c r="E420" s="8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8"/>
      <c r="E421" s="8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8"/>
      <c r="E422" s="8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8"/>
      <c r="E423" s="8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8"/>
      <c r="E424" s="8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8"/>
      <c r="E425" s="8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8"/>
      <c r="E426" s="8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8"/>
      <c r="E427" s="8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8"/>
      <c r="E428" s="8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8"/>
      <c r="E429" s="8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8"/>
      <c r="E430" s="8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8"/>
      <c r="E431" s="8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8"/>
      <c r="E432" s="8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8"/>
      <c r="E433" s="8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8"/>
      <c r="E434" s="8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8"/>
      <c r="E435" s="8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8"/>
      <c r="E436" s="8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8"/>
      <c r="E437" s="8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8"/>
      <c r="E438" s="8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8"/>
      <c r="E439" s="8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8"/>
      <c r="E440" s="8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8"/>
      <c r="E441" s="8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8"/>
      <c r="E442" s="8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8"/>
      <c r="E443" s="8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8"/>
      <c r="E444" s="8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8"/>
      <c r="E445" s="8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8"/>
      <c r="E446" s="8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8"/>
      <c r="E447" s="8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8"/>
      <c r="E448" s="8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8"/>
      <c r="E449" s="8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8"/>
      <c r="E450" s="8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8"/>
      <c r="E451" s="8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8"/>
      <c r="E452" s="8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8"/>
      <c r="E453" s="8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8"/>
      <c r="E454" s="8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8"/>
      <c r="E455" s="8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8"/>
      <c r="E456" s="8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8"/>
      <c r="E457" s="8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8"/>
      <c r="E458" s="8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8"/>
      <c r="E459" s="8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8"/>
      <c r="E460" s="8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8"/>
      <c r="E461" s="8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8"/>
      <c r="E462" s="8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8"/>
      <c r="E463" s="8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8"/>
      <c r="E464" s="8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8"/>
      <c r="E465" s="8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8"/>
      <c r="E466" s="8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8"/>
      <c r="E467" s="8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8"/>
      <c r="E468" s="8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8"/>
      <c r="E469" s="8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8"/>
      <c r="E470" s="8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8"/>
      <c r="E471" s="8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8"/>
      <c r="E472" s="8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8"/>
      <c r="E473" s="8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8"/>
      <c r="E474" s="8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8"/>
      <c r="E475" s="8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8"/>
      <c r="E476" s="8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8"/>
      <c r="E477" s="8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8"/>
      <c r="E478" s="8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8"/>
      <c r="E479" s="8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8"/>
      <c r="E480" s="8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8"/>
      <c r="E481" s="8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8"/>
      <c r="E482" s="8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8"/>
      <c r="E483" s="8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8"/>
      <c r="E484" s="8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8"/>
      <c r="E485" s="8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8"/>
      <c r="E486" s="8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8"/>
      <c r="E487" s="8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8"/>
      <c r="E488" s="8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8"/>
      <c r="E489" s="8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8"/>
      <c r="E490" s="8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8"/>
      <c r="E491" s="8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8"/>
      <c r="E492" s="8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8"/>
      <c r="E493" s="8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8"/>
      <c r="E494" s="8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8"/>
      <c r="E495" s="8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8"/>
      <c r="E496" s="8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8"/>
      <c r="E497" s="8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8"/>
      <c r="E498" s="8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8"/>
      <c r="E499" s="8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8"/>
      <c r="E500" s="8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8"/>
      <c r="E501" s="8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8"/>
      <c r="E502" s="8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8"/>
      <c r="E503" s="8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8"/>
      <c r="E504" s="8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8"/>
      <c r="E505" s="8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8"/>
      <c r="E506" s="8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8"/>
      <c r="E507" s="8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8"/>
      <c r="E508" s="8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8"/>
      <c r="E509" s="8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8"/>
      <c r="E510" s="8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8"/>
      <c r="E511" s="8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8"/>
      <c r="E512" s="8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8"/>
      <c r="E513" s="8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8"/>
      <c r="E514" s="8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8"/>
      <c r="E515" s="8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8"/>
      <c r="E516" s="8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8"/>
      <c r="E517" s="8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8"/>
      <c r="E518" s="8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8"/>
      <c r="E519" s="8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8"/>
      <c r="E520" s="8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8"/>
      <c r="E521" s="8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8"/>
      <c r="E522" s="8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8"/>
      <c r="E523" s="8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8"/>
      <c r="E524" s="8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8"/>
      <c r="E525" s="8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8"/>
      <c r="E526" s="8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8"/>
      <c r="E527" s="8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8"/>
      <c r="E528" s="8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8"/>
      <c r="E529" s="8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8"/>
      <c r="E530" s="8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8"/>
      <c r="E531" s="8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8"/>
      <c r="E532" s="8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8"/>
      <c r="E533" s="8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8"/>
      <c r="E534" s="8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8"/>
      <c r="E535" s="8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8"/>
      <c r="E536" s="8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8"/>
      <c r="E537" s="8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8"/>
      <c r="E538" s="8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8"/>
      <c r="E539" s="8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8"/>
      <c r="E540" s="8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8"/>
      <c r="E541" s="8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8"/>
      <c r="E542" s="8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8"/>
      <c r="E543" s="8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8"/>
      <c r="E544" s="8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8"/>
      <c r="E545" s="8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8"/>
      <c r="E546" s="8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8"/>
      <c r="E547" s="8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8"/>
      <c r="E548" s="8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8"/>
      <c r="E549" s="8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8"/>
      <c r="E550" s="8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8"/>
      <c r="E551" s="8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8"/>
      <c r="E552" s="8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8"/>
      <c r="E553" s="8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8"/>
      <c r="E554" s="8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8"/>
      <c r="E555" s="8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8"/>
      <c r="E556" s="8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8"/>
      <c r="E557" s="8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8"/>
      <c r="E558" s="8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8"/>
      <c r="E559" s="8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8"/>
      <c r="E560" s="8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8"/>
      <c r="E561" s="8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8"/>
      <c r="E562" s="8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8"/>
      <c r="E563" s="8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8"/>
      <c r="E564" s="8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8"/>
      <c r="E565" s="8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8"/>
      <c r="E566" s="8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8"/>
      <c r="E567" s="8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8"/>
      <c r="E568" s="8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8"/>
      <c r="E569" s="8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8"/>
      <c r="E570" s="8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8"/>
      <c r="E571" s="8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8"/>
      <c r="E572" s="8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8"/>
      <c r="E573" s="8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8"/>
      <c r="E574" s="8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8"/>
      <c r="E575" s="8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8"/>
      <c r="E576" s="8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8"/>
      <c r="E577" s="8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8"/>
      <c r="E578" s="8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8"/>
      <c r="E579" s="8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8"/>
      <c r="E580" s="8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8"/>
      <c r="E581" s="8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8"/>
      <c r="E582" s="8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8"/>
      <c r="E583" s="8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8"/>
      <c r="E584" s="8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8"/>
      <c r="E585" s="8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8"/>
      <c r="E586" s="8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8"/>
      <c r="E587" s="8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8"/>
      <c r="E588" s="8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8"/>
      <c r="E589" s="8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8"/>
      <c r="E590" s="8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8"/>
      <c r="E591" s="8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8"/>
      <c r="E592" s="8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8"/>
      <c r="E593" s="8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8"/>
      <c r="E594" s="8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8"/>
      <c r="E595" s="8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8"/>
      <c r="E596" s="8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8"/>
      <c r="E597" s="8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8"/>
      <c r="E598" s="8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8"/>
      <c r="E599" s="8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8"/>
      <c r="E600" s="8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8"/>
      <c r="E601" s="8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8"/>
      <c r="E602" s="8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8"/>
      <c r="E603" s="8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8"/>
      <c r="E604" s="8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8"/>
      <c r="E605" s="8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8"/>
      <c r="E606" s="8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8"/>
      <c r="E607" s="8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8"/>
      <c r="E608" s="8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8"/>
      <c r="E609" s="8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8"/>
      <c r="E610" s="8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8"/>
      <c r="E611" s="8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8"/>
      <c r="E612" s="8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8"/>
      <c r="E613" s="8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8"/>
      <c r="E614" s="8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8"/>
      <c r="E615" s="8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8"/>
      <c r="E616" s="8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8"/>
      <c r="E617" s="8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8"/>
      <c r="E618" s="8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8"/>
      <c r="E619" s="8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8"/>
      <c r="E620" s="8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8"/>
      <c r="E621" s="8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8"/>
      <c r="E622" s="8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8"/>
      <c r="E623" s="8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8"/>
      <c r="E624" s="8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8"/>
      <c r="E625" s="8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8"/>
      <c r="E626" s="8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8"/>
      <c r="E627" s="8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8"/>
      <c r="E628" s="8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8"/>
      <c r="E629" s="8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8"/>
      <c r="E630" s="8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8"/>
      <c r="E631" s="8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8"/>
      <c r="E632" s="8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8"/>
      <c r="E633" s="8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8"/>
      <c r="E634" s="8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8"/>
      <c r="E635" s="8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8"/>
      <c r="E636" s="8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8"/>
      <c r="E637" s="8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8"/>
      <c r="E638" s="8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8"/>
      <c r="E639" s="8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8"/>
      <c r="E640" s="8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8"/>
      <c r="E641" s="8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8"/>
      <c r="E642" s="8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8"/>
      <c r="E643" s="8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8"/>
      <c r="E644" s="8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8"/>
      <c r="E645" s="8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8"/>
      <c r="E646" s="8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8"/>
      <c r="E647" s="8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8"/>
      <c r="E648" s="8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8"/>
      <c r="E649" s="8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8"/>
      <c r="E650" s="8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8"/>
      <c r="E651" s="8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8"/>
      <c r="E652" s="8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8"/>
      <c r="E653" s="8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8"/>
      <c r="E654" s="8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8"/>
      <c r="E655" s="8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8"/>
      <c r="E656" s="8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8"/>
      <c r="E657" s="8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8"/>
      <c r="E658" s="8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8"/>
      <c r="E659" s="8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8"/>
      <c r="E660" s="8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8"/>
      <c r="E661" s="8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8"/>
      <c r="E662" s="8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8"/>
      <c r="E663" s="8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8"/>
      <c r="E664" s="8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8"/>
      <c r="E665" s="8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8"/>
      <c r="E666" s="8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8"/>
      <c r="E667" s="8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8"/>
      <c r="E668" s="8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8"/>
      <c r="E669" s="8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8"/>
      <c r="E670" s="8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8"/>
      <c r="E671" s="8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8"/>
      <c r="E672" s="8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8"/>
      <c r="E673" s="8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8"/>
      <c r="E674" s="8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8"/>
      <c r="E675" s="8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8"/>
      <c r="E676" s="8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8"/>
      <c r="E677" s="8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8"/>
      <c r="E678" s="8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8"/>
      <c r="E679" s="8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8"/>
      <c r="E680" s="8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8"/>
      <c r="E681" s="8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8"/>
      <c r="E682" s="8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8"/>
      <c r="E683" s="8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8"/>
      <c r="E684" s="8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8"/>
      <c r="E685" s="8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8"/>
      <c r="E686" s="8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8"/>
      <c r="E687" s="8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8"/>
      <c r="E688" s="8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8"/>
      <c r="E689" s="8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8"/>
      <c r="E690" s="8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8"/>
      <c r="E691" s="8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8"/>
      <c r="E692" s="8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8"/>
      <c r="E693" s="8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8"/>
      <c r="E694" s="8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8"/>
      <c r="E695" s="8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8"/>
      <c r="E696" s="8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8"/>
      <c r="E697" s="8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8"/>
      <c r="E698" s="8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8"/>
      <c r="E699" s="8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8"/>
      <c r="E700" s="8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8"/>
      <c r="E701" s="8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8"/>
      <c r="E702" s="8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8"/>
      <c r="E703" s="8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8"/>
      <c r="E704" s="8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8"/>
      <c r="E705" s="8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8"/>
      <c r="E706" s="8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8"/>
      <c r="E707" s="8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8"/>
      <c r="E708" s="8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8"/>
      <c r="E709" s="8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8"/>
      <c r="E710" s="8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8"/>
      <c r="E711" s="8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8"/>
      <c r="E712" s="8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8"/>
      <c r="E713" s="8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8"/>
      <c r="E714" s="8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8"/>
      <c r="E715" s="8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8"/>
      <c r="E716" s="8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8"/>
      <c r="E717" s="8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8"/>
      <c r="E718" s="8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8"/>
      <c r="E719" s="8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8"/>
      <c r="E720" s="8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8"/>
      <c r="E721" s="8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8"/>
      <c r="E722" s="8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8"/>
      <c r="E723" s="8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8"/>
      <c r="E724" s="8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8"/>
      <c r="E725" s="8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8"/>
      <c r="E726" s="8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8"/>
      <c r="E727" s="8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8"/>
      <c r="E728" s="8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8"/>
      <c r="E729" s="8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8"/>
      <c r="E730" s="8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8"/>
      <c r="E731" s="8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8"/>
      <c r="E732" s="8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8"/>
      <c r="E733" s="8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8"/>
      <c r="E734" s="8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8"/>
      <c r="E735" s="8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8"/>
      <c r="E736" s="8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8"/>
      <c r="E737" s="8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8"/>
      <c r="E738" s="8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8"/>
      <c r="E739" s="8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8"/>
      <c r="E740" s="8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8"/>
      <c r="E741" s="8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8"/>
      <c r="E742" s="8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8"/>
      <c r="E743" s="8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8"/>
      <c r="E744" s="8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8"/>
      <c r="E745" s="8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8"/>
      <c r="E746" s="8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8"/>
      <c r="E747" s="8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8"/>
      <c r="E748" s="8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8"/>
      <c r="E749" s="8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8"/>
      <c r="E750" s="8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8"/>
      <c r="E751" s="8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8"/>
      <c r="E752" s="8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8"/>
      <c r="E753" s="8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8"/>
      <c r="E754" s="8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8"/>
      <c r="E755" s="8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8"/>
      <c r="E756" s="8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8"/>
      <c r="E757" s="8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8"/>
      <c r="E758" s="8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8"/>
      <c r="E759" s="8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8"/>
      <c r="E760" s="8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8"/>
      <c r="E761" s="8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8"/>
      <c r="E762" s="8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8"/>
      <c r="E763" s="8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8"/>
      <c r="E764" s="8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8"/>
      <c r="E765" s="8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8"/>
      <c r="E766" s="8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8"/>
      <c r="E767" s="8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8"/>
      <c r="E768" s="8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8"/>
      <c r="E769" s="8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8"/>
      <c r="E770" s="8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8"/>
      <c r="E771" s="8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8"/>
      <c r="E772" s="8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8"/>
      <c r="E773" s="8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8"/>
      <c r="E774" s="8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8"/>
      <c r="E775" s="8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8"/>
      <c r="E776" s="8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8"/>
      <c r="E777" s="8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8"/>
      <c r="E778" s="8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8"/>
      <c r="E779" s="8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8"/>
      <c r="E780" s="8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8"/>
      <c r="E781" s="8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8"/>
      <c r="E782" s="8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8"/>
      <c r="E783" s="8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8"/>
      <c r="E784" s="8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8"/>
      <c r="E785" s="8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8"/>
      <c r="E786" s="8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8"/>
      <c r="E787" s="8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8"/>
      <c r="E788" s="8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8"/>
      <c r="E789" s="8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8"/>
      <c r="E790" s="8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8"/>
      <c r="E791" s="8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8"/>
      <c r="E792" s="8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8"/>
      <c r="E793" s="8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8"/>
      <c r="E794" s="8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8"/>
      <c r="E795" s="8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8"/>
      <c r="E796" s="8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8"/>
      <c r="E797" s="8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8"/>
      <c r="E798" s="8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8"/>
      <c r="E799" s="8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8"/>
      <c r="E800" s="8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8"/>
      <c r="E801" s="8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8"/>
      <c r="E802" s="8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8"/>
      <c r="E803" s="8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8"/>
      <c r="E804" s="8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8"/>
      <c r="E805" s="8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8"/>
      <c r="E806" s="8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8"/>
      <c r="E807" s="8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8"/>
      <c r="E808" s="8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8"/>
      <c r="E809" s="8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8"/>
      <c r="E810" s="8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8"/>
      <c r="E811" s="8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8"/>
      <c r="E812" s="8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8"/>
      <c r="E813" s="8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8"/>
      <c r="E814" s="8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8"/>
      <c r="E815" s="8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8"/>
      <c r="E816" s="8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8"/>
      <c r="E817" s="8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8"/>
      <c r="E818" s="8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8"/>
      <c r="E819" s="8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8"/>
      <c r="E820" s="8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8"/>
      <c r="E821" s="8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8"/>
      <c r="E822" s="8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8"/>
      <c r="E823" s="8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8"/>
      <c r="E824" s="8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8"/>
      <c r="E825" s="8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8"/>
      <c r="E826" s="8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8"/>
      <c r="E827" s="8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8"/>
      <c r="E828" s="8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8"/>
      <c r="E829" s="8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8"/>
      <c r="E830" s="8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8"/>
      <c r="E831" s="8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8"/>
      <c r="E832" s="8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8"/>
      <c r="E833" s="8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8"/>
      <c r="E834" s="8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8"/>
      <c r="E835" s="8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8"/>
      <c r="E836" s="8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8"/>
      <c r="E837" s="8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8"/>
      <c r="E838" s="8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8"/>
      <c r="E839" s="8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8"/>
      <c r="E840" s="8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8"/>
      <c r="E841" s="8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8"/>
      <c r="E842" s="8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8"/>
      <c r="E843" s="8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8"/>
      <c r="E844" s="8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8"/>
      <c r="E845" s="8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8"/>
      <c r="E846" s="8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8"/>
      <c r="E847" s="8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8"/>
      <c r="E848" s="8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8"/>
      <c r="E849" s="8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8"/>
      <c r="E850" s="8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8"/>
      <c r="E851" s="8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8"/>
      <c r="E852" s="8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8"/>
      <c r="E853" s="8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8"/>
      <c r="E854" s="8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8"/>
      <c r="E855" s="8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8"/>
      <c r="E856" s="8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8"/>
      <c r="E857" s="8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8"/>
      <c r="E858" s="8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8"/>
      <c r="E859" s="8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8"/>
      <c r="E860" s="8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8"/>
      <c r="E861" s="8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8"/>
      <c r="E862" s="8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8"/>
      <c r="E863" s="8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8"/>
      <c r="E864" s="8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8"/>
      <c r="E865" s="8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8"/>
      <c r="E866" s="8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8"/>
      <c r="E867" s="8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8"/>
      <c r="E868" s="8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8"/>
      <c r="E869" s="8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8"/>
      <c r="E870" s="8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8"/>
      <c r="E871" s="8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8"/>
      <c r="E872" s="8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8"/>
      <c r="E873" s="8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8"/>
      <c r="E874" s="8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8"/>
      <c r="E875" s="8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8"/>
      <c r="E876" s="8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8"/>
      <c r="E877" s="8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8"/>
      <c r="E878" s="8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8"/>
      <c r="E879" s="8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8"/>
      <c r="E880" s="8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8"/>
      <c r="E881" s="8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8"/>
      <c r="E882" s="8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8"/>
      <c r="E883" s="8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8"/>
      <c r="E884" s="8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8"/>
      <c r="E885" s="8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8"/>
      <c r="E886" s="8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8"/>
      <c r="E887" s="8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8"/>
      <c r="E888" s="8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8"/>
      <c r="E889" s="8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8"/>
      <c r="E890" s="8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8"/>
      <c r="E891" s="8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8"/>
      <c r="E892" s="8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8"/>
      <c r="E893" s="8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8"/>
      <c r="E894" s="8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8"/>
      <c r="E895" s="8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8"/>
      <c r="E896" s="8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8"/>
      <c r="E897" s="8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8"/>
      <c r="E898" s="8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8"/>
      <c r="E899" s="8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8"/>
      <c r="E900" s="8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8"/>
      <c r="E901" s="8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8"/>
      <c r="E902" s="8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8"/>
      <c r="E903" s="8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8"/>
      <c r="E904" s="8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8"/>
      <c r="E905" s="8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8"/>
      <c r="E906" s="8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8"/>
      <c r="E907" s="8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8"/>
      <c r="E908" s="8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8"/>
      <c r="E909" s="8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8"/>
      <c r="E910" s="8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8"/>
      <c r="E911" s="8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8"/>
      <c r="E912" s="8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8"/>
      <c r="E913" s="8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8"/>
      <c r="E914" s="8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8"/>
      <c r="E915" s="8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8"/>
      <c r="E916" s="8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8"/>
      <c r="E917" s="8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8"/>
      <c r="E918" s="8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8"/>
      <c r="E919" s="8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8"/>
      <c r="E920" s="8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8"/>
      <c r="E921" s="8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8"/>
      <c r="E922" s="8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8"/>
      <c r="E923" s="8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8"/>
      <c r="E924" s="8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8"/>
      <c r="E925" s="8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8"/>
      <c r="E926" s="8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8"/>
      <c r="E927" s="8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8"/>
      <c r="E928" s="8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8"/>
      <c r="E929" s="8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8"/>
      <c r="E930" s="8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8"/>
      <c r="E931" s="8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8"/>
      <c r="E932" s="8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8"/>
      <c r="E933" s="8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8"/>
      <c r="E934" s="8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8"/>
      <c r="E935" s="8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8"/>
      <c r="E936" s="8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8"/>
      <c r="E937" s="8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8"/>
      <c r="E938" s="8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8"/>
      <c r="E939" s="8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8"/>
      <c r="E940" s="8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8"/>
      <c r="E941" s="8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8"/>
      <c r="E942" s="8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8"/>
      <c r="E943" s="8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8"/>
      <c r="E944" s="8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8"/>
      <c r="E945" s="8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8"/>
      <c r="E946" s="8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8"/>
      <c r="E947" s="8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8"/>
      <c r="E948" s="8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8"/>
      <c r="E949" s="8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8"/>
      <c r="E950" s="8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8"/>
      <c r="E951" s="8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8"/>
      <c r="E952" s="8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8"/>
      <c r="E953" s="8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8"/>
      <c r="E954" s="8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8"/>
      <c r="E955" s="8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8"/>
      <c r="E956" s="8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8"/>
      <c r="E957" s="8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8"/>
      <c r="E958" s="8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8"/>
      <c r="E959" s="8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8"/>
      <c r="E960" s="8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8"/>
      <c r="E961" s="8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8"/>
      <c r="E962" s="8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8"/>
      <c r="E963" s="8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8"/>
      <c r="E964" s="8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8"/>
      <c r="E965" s="8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8"/>
      <c r="E966" s="8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8"/>
      <c r="E967" s="8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8"/>
      <c r="E968" s="8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8"/>
      <c r="E969" s="8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8"/>
      <c r="E970" s="8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8"/>
      <c r="E971" s="8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8"/>
      <c r="E972" s="8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8"/>
      <c r="E973" s="8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8"/>
      <c r="E974" s="8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8"/>
      <c r="E975" s="8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8"/>
      <c r="E976" s="8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8"/>
      <c r="E977" s="8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8"/>
      <c r="E978" s="8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8"/>
      <c r="E979" s="8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8"/>
      <c r="E980" s="8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8"/>
      <c r="E981" s="8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8"/>
      <c r="E982" s="8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8"/>
      <c r="E983" s="8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8"/>
      <c r="E984" s="8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8"/>
      <c r="E985" s="8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8"/>
      <c r="E986" s="8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8"/>
      <c r="E987" s="8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8"/>
      <c r="E988" s="8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8"/>
      <c r="E989" s="8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8"/>
      <c r="E990" s="8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8"/>
      <c r="E991" s="8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8"/>
      <c r="E992" s="8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8"/>
      <c r="E993" s="8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8"/>
      <c r="E994" s="8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8"/>
      <c r="E995" s="8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8"/>
      <c r="E996" s="8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8"/>
      <c r="E997" s="8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8"/>
      <c r="E998" s="8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8"/>
      <c r="E999" s="8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8"/>
      <c r="E1000" s="8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display="[Перейти в карту выгрузки]" location="'Карта'!B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86"/>
    <col customWidth="1" min="2" max="2" width="9.0"/>
    <col customWidth="1" min="3" max="3" width="41.29"/>
    <col customWidth="1" min="4" max="6" width="34.43"/>
    <col customWidth="1" min="7" max="26" width="9.0"/>
  </cols>
  <sheetData>
    <row r="1">
      <c r="A1" s="6" t="s">
        <v>112</v>
      </c>
      <c r="B1" s="7"/>
      <c r="C1" s="7"/>
      <c r="D1" s="8"/>
      <c r="E1" s="8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9.5" customHeight="1">
      <c r="A2" s="9" t="s">
        <v>113</v>
      </c>
      <c r="B2" s="9" t="s">
        <v>114</v>
      </c>
      <c r="C2" s="9" t="s">
        <v>115</v>
      </c>
      <c r="D2" s="10" t="s">
        <v>116</v>
      </c>
      <c r="E2" s="10" t="s">
        <v>117</v>
      </c>
      <c r="F2" s="10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 t="s">
        <v>125</v>
      </c>
      <c r="B3" s="12">
        <v>30.0</v>
      </c>
      <c r="C3" s="13" t="str">
        <f>HYPERLINK("https://mobiks.com.ua/g94924433-xiaomi-poco")</f>
        <v>https://mobiks.com.ua/g94924433-xiaomi-poco</v>
      </c>
      <c r="D3" s="14" t="s">
        <v>126</v>
      </c>
      <c r="E3" s="14" t="s">
        <v>127</v>
      </c>
      <c r="F3" s="15" t="s">
        <v>128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7"/>
      <c r="B4" s="7"/>
      <c r="C4" s="7"/>
      <c r="D4" s="8"/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7"/>
      <c r="B5" s="7"/>
      <c r="C5" s="7"/>
      <c r="D5" s="8"/>
      <c r="E5" s="8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7"/>
      <c r="B6" s="7"/>
      <c r="C6" s="7"/>
      <c r="D6" s="8"/>
      <c r="E6" s="8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/>
      <c r="B7" s="7"/>
      <c r="C7" s="7"/>
      <c r="D7" s="8"/>
      <c r="E7" s="8"/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/>
      <c r="B8" s="7"/>
      <c r="C8" s="7"/>
      <c r="D8" s="8"/>
      <c r="E8" s="8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/>
      <c r="B9" s="7"/>
      <c r="C9" s="7"/>
      <c r="D9" s="8"/>
      <c r="E9" s="8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/>
      <c r="B10" s="7"/>
      <c r="C10" s="7"/>
      <c r="D10" s="8"/>
      <c r="E10" s="8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/>
      <c r="B11" s="7"/>
      <c r="C11" s="7"/>
      <c r="D11" s="8"/>
      <c r="E11" s="8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7"/>
      <c r="B12" s="7"/>
      <c r="C12" s="7"/>
      <c r="D12" s="8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7"/>
      <c r="B13" s="7"/>
      <c r="C13" s="7"/>
      <c r="D13" s="8"/>
      <c r="E13" s="8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/>
      <c r="B14" s="7"/>
      <c r="C14" s="7"/>
      <c r="D14" s="8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/>
      <c r="B15" s="7"/>
      <c r="C15" s="7"/>
      <c r="D15" s="8"/>
      <c r="E15" s="8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/>
      <c r="B16" s="7"/>
      <c r="C16" s="7"/>
      <c r="D16" s="8"/>
      <c r="E16" s="8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/>
      <c r="B17" s="7"/>
      <c r="C17" s="7"/>
      <c r="D17" s="8"/>
      <c r="E17" s="8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7"/>
      <c r="B18" s="7"/>
      <c r="C18" s="7"/>
      <c r="D18" s="8"/>
      <c r="E18" s="8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7"/>
      <c r="B19" s="7"/>
      <c r="C19" s="7"/>
      <c r="D19" s="8"/>
      <c r="E19" s="8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7"/>
      <c r="B20" s="7"/>
      <c r="C20" s="7"/>
      <c r="D20" s="8"/>
      <c r="E20" s="8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customHeight="1">
      <c r="A21" s="7"/>
      <c r="B21" s="7"/>
      <c r="C21" s="7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customHeight="1">
      <c r="A22" s="7"/>
      <c r="B22" s="7"/>
      <c r="C22" s="7"/>
      <c r="D22" s="8"/>
      <c r="E22" s="8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customHeight="1">
      <c r="A23" s="7"/>
      <c r="B23" s="7"/>
      <c r="C23" s="7"/>
      <c r="D23" s="8"/>
      <c r="E23" s="8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customHeight="1">
      <c r="A24" s="7"/>
      <c r="B24" s="7"/>
      <c r="C24" s="7"/>
      <c r="D24" s="8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customHeight="1">
      <c r="A25" s="7"/>
      <c r="B25" s="7"/>
      <c r="C25" s="7"/>
      <c r="D25" s="8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8"/>
      <c r="E26" s="8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8"/>
      <c r="E27" s="8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8"/>
      <c r="E28" s="8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8"/>
      <c r="E29" s="8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8"/>
      <c r="E30" s="8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8"/>
      <c r="E31" s="8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8"/>
      <c r="E32" s="8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8"/>
      <c r="E33" s="8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8"/>
      <c r="E34" s="8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8"/>
      <c r="E35" s="8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8"/>
      <c r="E36" s="8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8"/>
      <c r="E37" s="8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8"/>
      <c r="E38" s="8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8"/>
      <c r="E39" s="8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8"/>
      <c r="E40" s="8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8"/>
      <c r="E41" s="8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8"/>
      <c r="E42" s="8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8"/>
      <c r="E43" s="8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8"/>
      <c r="E44" s="8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8"/>
      <c r="E45" s="8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8"/>
      <c r="E46" s="8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8"/>
      <c r="E47" s="8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8"/>
      <c r="E48" s="8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8"/>
      <c r="E49" s="8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8"/>
      <c r="E50" s="8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8"/>
      <c r="E51" s="8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8"/>
      <c r="E52" s="8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8"/>
      <c r="E53" s="8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8"/>
      <c r="E54" s="8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8"/>
      <c r="E55" s="8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8"/>
      <c r="E56" s="8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8"/>
      <c r="E57" s="8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8"/>
      <c r="E58" s="8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8"/>
      <c r="E59" s="8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8"/>
      <c r="E60" s="8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8"/>
      <c r="E61" s="8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8"/>
      <c r="E62" s="8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8"/>
      <c r="E63" s="8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8"/>
      <c r="E64" s="8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8"/>
      <c r="E65" s="8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8"/>
      <c r="E66" s="8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8"/>
      <c r="E67" s="8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8"/>
      <c r="E68" s="8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8"/>
      <c r="E69" s="8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8"/>
      <c r="E70" s="8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8"/>
      <c r="E71" s="8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8"/>
      <c r="E72" s="8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8"/>
      <c r="E73" s="8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8"/>
      <c r="E74" s="8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8"/>
      <c r="E75" s="8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8"/>
      <c r="E76" s="8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8"/>
      <c r="E77" s="8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8"/>
      <c r="E78" s="8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8"/>
      <c r="E79" s="8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8"/>
      <c r="E80" s="8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8"/>
      <c r="E81" s="8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8"/>
      <c r="E82" s="8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8"/>
      <c r="E83" s="8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8"/>
      <c r="E84" s="8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8"/>
      <c r="E85" s="8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8"/>
      <c r="E86" s="8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8"/>
      <c r="E87" s="8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8"/>
      <c r="E88" s="8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8"/>
      <c r="E89" s="8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8"/>
      <c r="E90" s="8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8"/>
      <c r="E91" s="8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8"/>
      <c r="E92" s="8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8"/>
      <c r="E93" s="8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8"/>
      <c r="E94" s="8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8"/>
      <c r="E95" s="8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8"/>
      <c r="E96" s="8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8"/>
      <c r="E97" s="8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8"/>
      <c r="E98" s="8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8"/>
      <c r="E99" s="8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8"/>
      <c r="E100" s="8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8"/>
      <c r="E101" s="8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8"/>
      <c r="E102" s="8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8"/>
      <c r="E103" s="8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8"/>
      <c r="E104" s="8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8"/>
      <c r="E105" s="8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8"/>
      <c r="E106" s="8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8"/>
      <c r="E107" s="8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8"/>
      <c r="E108" s="8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8"/>
      <c r="E109" s="8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8"/>
      <c r="E110" s="8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8"/>
      <c r="E111" s="8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8"/>
      <c r="E112" s="8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8"/>
      <c r="E113" s="8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8"/>
      <c r="E114" s="8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8"/>
      <c r="E115" s="8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8"/>
      <c r="E116" s="8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8"/>
      <c r="E117" s="8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8"/>
      <c r="E118" s="8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8"/>
      <c r="E119" s="8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8"/>
      <c r="E120" s="8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8"/>
      <c r="E211" s="8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8"/>
      <c r="E212" s="8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8"/>
      <c r="E213" s="8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8"/>
      <c r="E214" s="8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8"/>
      <c r="E215" s="8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8"/>
      <c r="E216" s="8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8"/>
      <c r="E217" s="8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8"/>
      <c r="E218" s="8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8"/>
      <c r="E219" s="8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8"/>
      <c r="E220" s="8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8"/>
      <c r="E221" s="8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8"/>
      <c r="E222" s="8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8"/>
      <c r="E223" s="8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8"/>
      <c r="E224" s="8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8"/>
      <c r="E225" s="8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8"/>
      <c r="E226" s="8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8"/>
      <c r="E227" s="8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8"/>
      <c r="E228" s="8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8"/>
      <c r="E229" s="8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8"/>
      <c r="E230" s="8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8"/>
      <c r="E231" s="8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8"/>
      <c r="E232" s="8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8"/>
      <c r="E233" s="8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8"/>
      <c r="E234" s="8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8"/>
      <c r="E235" s="8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8"/>
      <c r="E236" s="8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8"/>
      <c r="E237" s="8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8"/>
      <c r="E238" s="8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8"/>
      <c r="E239" s="8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8"/>
      <c r="E240" s="8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8"/>
      <c r="E241" s="8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8"/>
      <c r="E242" s="8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8"/>
      <c r="E243" s="8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8"/>
      <c r="E244" s="8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8"/>
      <c r="E245" s="8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8"/>
      <c r="E246" s="8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8"/>
      <c r="E247" s="8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8"/>
      <c r="E248" s="8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8"/>
      <c r="E249" s="8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8"/>
      <c r="E250" s="8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8"/>
      <c r="E251" s="8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8"/>
      <c r="E252" s="8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8"/>
      <c r="E253" s="8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8"/>
      <c r="E254" s="8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8"/>
      <c r="E255" s="8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8"/>
      <c r="E256" s="8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8"/>
      <c r="E257" s="8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8"/>
      <c r="E258" s="8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8"/>
      <c r="E259" s="8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8"/>
      <c r="E260" s="8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8"/>
      <c r="E261" s="8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8"/>
      <c r="E262" s="8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8"/>
      <c r="E263" s="8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8"/>
      <c r="E264" s="8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8"/>
      <c r="E265" s="8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8"/>
      <c r="E266" s="8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8"/>
      <c r="E267" s="8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8"/>
      <c r="E268" s="8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8"/>
      <c r="E269" s="8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8"/>
      <c r="E270" s="8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8"/>
      <c r="E271" s="8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8"/>
      <c r="E272" s="8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8"/>
      <c r="E273" s="8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8"/>
      <c r="E274" s="8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8"/>
      <c r="E275" s="8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8"/>
      <c r="E276" s="8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8"/>
      <c r="E277" s="8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8"/>
      <c r="E278" s="8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8"/>
      <c r="E279" s="8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8"/>
      <c r="E280" s="8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8"/>
      <c r="E281" s="8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8"/>
      <c r="E282" s="8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8"/>
      <c r="E283" s="8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8"/>
      <c r="E284" s="8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8"/>
      <c r="E285" s="8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8"/>
      <c r="E286" s="8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8"/>
      <c r="E287" s="8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8"/>
      <c r="E288" s="8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8"/>
      <c r="E289" s="8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8"/>
      <c r="E290" s="8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8"/>
      <c r="E291" s="8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8"/>
      <c r="E292" s="8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8"/>
      <c r="E293" s="8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8"/>
      <c r="E294" s="8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8"/>
      <c r="E295" s="8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8"/>
      <c r="E296" s="8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8"/>
      <c r="E297" s="8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8"/>
      <c r="E298" s="8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8"/>
      <c r="E299" s="8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8"/>
      <c r="E300" s="8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8"/>
      <c r="E301" s="8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8"/>
      <c r="E302" s="8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8"/>
      <c r="E303" s="8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8"/>
      <c r="E304" s="8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8"/>
      <c r="E305" s="8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8"/>
      <c r="E306" s="8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8"/>
      <c r="E307" s="8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8"/>
      <c r="E308" s="8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8"/>
      <c r="E309" s="8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8"/>
      <c r="E310" s="8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8"/>
      <c r="E311" s="8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8"/>
      <c r="E312" s="8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8"/>
      <c r="E313" s="8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8"/>
      <c r="E314" s="8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8"/>
      <c r="E315" s="8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8"/>
      <c r="E316" s="8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8"/>
      <c r="E317" s="8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8"/>
      <c r="E318" s="8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8"/>
      <c r="E319" s="8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8"/>
      <c r="E320" s="8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8"/>
      <c r="E321" s="8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8"/>
      <c r="E322" s="8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8"/>
      <c r="E323" s="8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8"/>
      <c r="E324" s="8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8"/>
      <c r="E325" s="8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8"/>
      <c r="E326" s="8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8"/>
      <c r="E327" s="8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8"/>
      <c r="E328" s="8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8"/>
      <c r="E329" s="8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8"/>
      <c r="E330" s="8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8"/>
      <c r="E331" s="8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8"/>
      <c r="E332" s="8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8"/>
      <c r="E333" s="8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8"/>
      <c r="E334" s="8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8"/>
      <c r="E335" s="8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8"/>
      <c r="E336" s="8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8"/>
      <c r="E337" s="8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8"/>
      <c r="E338" s="8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8"/>
      <c r="E339" s="8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8"/>
      <c r="E340" s="8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8"/>
      <c r="E341" s="8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8"/>
      <c r="E342" s="8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8"/>
      <c r="E343" s="8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8"/>
      <c r="E344" s="8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8"/>
      <c r="E345" s="8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8"/>
      <c r="E346" s="8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8"/>
      <c r="E347" s="8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8"/>
      <c r="E348" s="8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8"/>
      <c r="E349" s="8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8"/>
      <c r="E350" s="8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8"/>
      <c r="E351" s="8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8"/>
      <c r="E352" s="8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8"/>
      <c r="E353" s="8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8"/>
      <c r="E354" s="8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8"/>
      <c r="E355" s="8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8"/>
      <c r="E356" s="8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8"/>
      <c r="E357" s="8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8"/>
      <c r="E358" s="8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8"/>
      <c r="E359" s="8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8"/>
      <c r="E360" s="8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8"/>
      <c r="E361" s="8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8"/>
      <c r="E362" s="8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8"/>
      <c r="E363" s="8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8"/>
      <c r="E364" s="8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8"/>
      <c r="E365" s="8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8"/>
      <c r="E366" s="8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8"/>
      <c r="E367" s="8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8"/>
      <c r="E368" s="8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8"/>
      <c r="E369" s="8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8"/>
      <c r="E370" s="8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8"/>
      <c r="E371" s="8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8"/>
      <c r="E372" s="8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8"/>
      <c r="E373" s="8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8"/>
      <c r="E374" s="8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8"/>
      <c r="E375" s="8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8"/>
      <c r="E376" s="8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8"/>
      <c r="E377" s="8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8"/>
      <c r="E378" s="8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8"/>
      <c r="E379" s="8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8"/>
      <c r="E380" s="8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8"/>
      <c r="E381" s="8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8"/>
      <c r="E382" s="8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8"/>
      <c r="E383" s="8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8"/>
      <c r="E384" s="8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8"/>
      <c r="E385" s="8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8"/>
      <c r="E386" s="8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8"/>
      <c r="E387" s="8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8"/>
      <c r="E388" s="8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8"/>
      <c r="E389" s="8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8"/>
      <c r="E390" s="8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8"/>
      <c r="E391" s="8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8"/>
      <c r="E392" s="8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8"/>
      <c r="E393" s="8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8"/>
      <c r="E394" s="8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8"/>
      <c r="E395" s="8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8"/>
      <c r="E396" s="8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8"/>
      <c r="E397" s="8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8"/>
      <c r="E398" s="8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8"/>
      <c r="E399" s="8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8"/>
      <c r="E400" s="8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8"/>
      <c r="E401" s="8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8"/>
      <c r="E402" s="8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8"/>
      <c r="E403" s="8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8"/>
      <c r="E404" s="8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8"/>
      <c r="E405" s="8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8"/>
      <c r="E406" s="8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8"/>
      <c r="E407" s="8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8"/>
      <c r="E408" s="8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8"/>
      <c r="E409" s="8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8"/>
      <c r="E410" s="8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8"/>
      <c r="E411" s="8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8"/>
      <c r="E412" s="8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8"/>
      <c r="E413" s="8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8"/>
      <c r="E414" s="8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8"/>
      <c r="E415" s="8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8"/>
      <c r="E416" s="8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8"/>
      <c r="E417" s="8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8"/>
      <c r="E418" s="8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8"/>
      <c r="E419" s="8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8"/>
      <c r="E420" s="8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8"/>
      <c r="E421" s="8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8"/>
      <c r="E422" s="8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8"/>
      <c r="E423" s="8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8"/>
      <c r="E424" s="8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8"/>
      <c r="E425" s="8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8"/>
      <c r="E426" s="8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8"/>
      <c r="E427" s="8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8"/>
      <c r="E428" s="8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8"/>
      <c r="E429" s="8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8"/>
      <c r="E430" s="8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8"/>
      <c r="E431" s="8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8"/>
      <c r="E432" s="8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8"/>
      <c r="E433" s="8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8"/>
      <c r="E434" s="8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8"/>
      <c r="E435" s="8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8"/>
      <c r="E436" s="8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8"/>
      <c r="E437" s="8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8"/>
      <c r="E438" s="8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8"/>
      <c r="E439" s="8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8"/>
      <c r="E440" s="8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8"/>
      <c r="E441" s="8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8"/>
      <c r="E442" s="8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8"/>
      <c r="E443" s="8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8"/>
      <c r="E444" s="8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8"/>
      <c r="E445" s="8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8"/>
      <c r="E446" s="8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8"/>
      <c r="E447" s="8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8"/>
      <c r="E448" s="8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8"/>
      <c r="E449" s="8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8"/>
      <c r="E450" s="8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8"/>
      <c r="E451" s="8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8"/>
      <c r="E452" s="8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8"/>
      <c r="E453" s="8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8"/>
      <c r="E454" s="8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8"/>
      <c r="E455" s="8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8"/>
      <c r="E456" s="8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8"/>
      <c r="E457" s="8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8"/>
      <c r="E458" s="8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8"/>
      <c r="E459" s="8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8"/>
      <c r="E460" s="8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8"/>
      <c r="E461" s="8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8"/>
      <c r="E462" s="8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8"/>
      <c r="E463" s="8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8"/>
      <c r="E464" s="8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8"/>
      <c r="E465" s="8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8"/>
      <c r="E466" s="8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8"/>
      <c r="E467" s="8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8"/>
      <c r="E468" s="8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8"/>
      <c r="E469" s="8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8"/>
      <c r="E470" s="8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8"/>
      <c r="E471" s="8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8"/>
      <c r="E472" s="8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8"/>
      <c r="E473" s="8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8"/>
      <c r="E474" s="8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8"/>
      <c r="E475" s="8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8"/>
      <c r="E476" s="8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8"/>
      <c r="E477" s="8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8"/>
      <c r="E478" s="8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8"/>
      <c r="E479" s="8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8"/>
      <c r="E480" s="8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8"/>
      <c r="E481" s="8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8"/>
      <c r="E482" s="8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8"/>
      <c r="E483" s="8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8"/>
      <c r="E484" s="8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8"/>
      <c r="E485" s="8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8"/>
      <c r="E486" s="8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8"/>
      <c r="E487" s="8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8"/>
      <c r="E488" s="8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8"/>
      <c r="E489" s="8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8"/>
      <c r="E490" s="8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8"/>
      <c r="E491" s="8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8"/>
      <c r="E492" s="8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8"/>
      <c r="E493" s="8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8"/>
      <c r="E494" s="8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8"/>
      <c r="E495" s="8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8"/>
      <c r="E496" s="8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8"/>
      <c r="E497" s="8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8"/>
      <c r="E498" s="8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8"/>
      <c r="E499" s="8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8"/>
      <c r="E500" s="8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8"/>
      <c r="E501" s="8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8"/>
      <c r="E502" s="8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8"/>
      <c r="E503" s="8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8"/>
      <c r="E504" s="8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8"/>
      <c r="E505" s="8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8"/>
      <c r="E506" s="8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8"/>
      <c r="E507" s="8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8"/>
      <c r="E508" s="8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8"/>
      <c r="E509" s="8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8"/>
      <c r="E510" s="8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8"/>
      <c r="E511" s="8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8"/>
      <c r="E512" s="8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8"/>
      <c r="E513" s="8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8"/>
      <c r="E514" s="8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8"/>
      <c r="E515" s="8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8"/>
      <c r="E516" s="8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8"/>
      <c r="E517" s="8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8"/>
      <c r="E518" s="8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8"/>
      <c r="E519" s="8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8"/>
      <c r="E520" s="8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8"/>
      <c r="E521" s="8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8"/>
      <c r="E522" s="8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8"/>
      <c r="E523" s="8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8"/>
      <c r="E524" s="8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8"/>
      <c r="E525" s="8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8"/>
      <c r="E526" s="8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8"/>
      <c r="E527" s="8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8"/>
      <c r="E528" s="8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8"/>
      <c r="E529" s="8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8"/>
      <c r="E530" s="8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8"/>
      <c r="E531" s="8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8"/>
      <c r="E532" s="8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8"/>
      <c r="E533" s="8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8"/>
      <c r="E534" s="8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8"/>
      <c r="E535" s="8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8"/>
      <c r="E536" s="8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8"/>
      <c r="E537" s="8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8"/>
      <c r="E538" s="8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8"/>
      <c r="E539" s="8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8"/>
      <c r="E540" s="8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8"/>
      <c r="E541" s="8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8"/>
      <c r="E542" s="8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8"/>
      <c r="E543" s="8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8"/>
      <c r="E544" s="8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8"/>
      <c r="E545" s="8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8"/>
      <c r="E546" s="8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8"/>
      <c r="E547" s="8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8"/>
      <c r="E548" s="8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8"/>
      <c r="E549" s="8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8"/>
      <c r="E550" s="8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8"/>
      <c r="E551" s="8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8"/>
      <c r="E552" s="8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8"/>
      <c r="E553" s="8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8"/>
      <c r="E554" s="8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8"/>
      <c r="E555" s="8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8"/>
      <c r="E556" s="8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8"/>
      <c r="E557" s="8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8"/>
      <c r="E558" s="8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8"/>
      <c r="E559" s="8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8"/>
      <c r="E560" s="8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8"/>
      <c r="E561" s="8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8"/>
      <c r="E562" s="8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8"/>
      <c r="E563" s="8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8"/>
      <c r="E564" s="8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8"/>
      <c r="E565" s="8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8"/>
      <c r="E566" s="8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8"/>
      <c r="E567" s="8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8"/>
      <c r="E568" s="8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8"/>
      <c r="E569" s="8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8"/>
      <c r="E570" s="8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8"/>
      <c r="E571" s="8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8"/>
      <c r="E572" s="8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8"/>
      <c r="E573" s="8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8"/>
      <c r="E574" s="8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8"/>
      <c r="E575" s="8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8"/>
      <c r="E576" s="8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8"/>
      <c r="E577" s="8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8"/>
      <c r="E578" s="8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8"/>
      <c r="E579" s="8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8"/>
      <c r="E580" s="8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8"/>
      <c r="E581" s="8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8"/>
      <c r="E582" s="8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8"/>
      <c r="E583" s="8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8"/>
      <c r="E584" s="8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8"/>
      <c r="E585" s="8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8"/>
      <c r="E586" s="8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8"/>
      <c r="E587" s="8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8"/>
      <c r="E588" s="8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8"/>
      <c r="E589" s="8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8"/>
      <c r="E590" s="8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8"/>
      <c r="E591" s="8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8"/>
      <c r="E592" s="8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8"/>
      <c r="E593" s="8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8"/>
      <c r="E594" s="8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8"/>
      <c r="E595" s="8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8"/>
      <c r="E596" s="8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8"/>
      <c r="E597" s="8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8"/>
      <c r="E598" s="8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8"/>
      <c r="E599" s="8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8"/>
      <c r="E600" s="8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8"/>
      <c r="E601" s="8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8"/>
      <c r="E602" s="8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8"/>
      <c r="E603" s="8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8"/>
      <c r="E604" s="8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8"/>
      <c r="E605" s="8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8"/>
      <c r="E606" s="8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8"/>
      <c r="E607" s="8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8"/>
      <c r="E608" s="8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8"/>
      <c r="E609" s="8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8"/>
      <c r="E610" s="8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8"/>
      <c r="E611" s="8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8"/>
      <c r="E612" s="8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8"/>
      <c r="E613" s="8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8"/>
      <c r="E614" s="8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8"/>
      <c r="E615" s="8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8"/>
      <c r="E616" s="8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8"/>
      <c r="E617" s="8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8"/>
      <c r="E618" s="8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8"/>
      <c r="E619" s="8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8"/>
      <c r="E620" s="8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8"/>
      <c r="E621" s="8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8"/>
      <c r="E622" s="8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8"/>
      <c r="E623" s="8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8"/>
      <c r="E624" s="8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8"/>
      <c r="E625" s="8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8"/>
      <c r="E626" s="8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8"/>
      <c r="E627" s="8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8"/>
      <c r="E628" s="8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8"/>
      <c r="E629" s="8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8"/>
      <c r="E630" s="8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8"/>
      <c r="E631" s="8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8"/>
      <c r="E632" s="8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8"/>
      <c r="E633" s="8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8"/>
      <c r="E634" s="8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8"/>
      <c r="E635" s="8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8"/>
      <c r="E636" s="8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8"/>
      <c r="E637" s="8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8"/>
      <c r="E638" s="8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8"/>
      <c r="E639" s="8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8"/>
      <c r="E640" s="8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8"/>
      <c r="E641" s="8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8"/>
      <c r="E642" s="8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8"/>
      <c r="E643" s="8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8"/>
      <c r="E644" s="8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8"/>
      <c r="E645" s="8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8"/>
      <c r="E646" s="8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8"/>
      <c r="E647" s="8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8"/>
      <c r="E648" s="8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8"/>
      <c r="E649" s="8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8"/>
      <c r="E650" s="8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8"/>
      <c r="E651" s="8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8"/>
      <c r="E652" s="8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8"/>
      <c r="E653" s="8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8"/>
      <c r="E654" s="8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8"/>
      <c r="E655" s="8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8"/>
      <c r="E656" s="8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8"/>
      <c r="E657" s="8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8"/>
      <c r="E658" s="8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8"/>
      <c r="E659" s="8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8"/>
      <c r="E660" s="8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8"/>
      <c r="E661" s="8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8"/>
      <c r="E662" s="8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8"/>
      <c r="E663" s="8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8"/>
      <c r="E664" s="8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8"/>
      <c r="E665" s="8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8"/>
      <c r="E666" s="8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8"/>
      <c r="E667" s="8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8"/>
      <c r="E668" s="8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8"/>
      <c r="E669" s="8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8"/>
      <c r="E670" s="8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8"/>
      <c r="E671" s="8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8"/>
      <c r="E672" s="8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8"/>
      <c r="E673" s="8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8"/>
      <c r="E674" s="8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8"/>
      <c r="E675" s="8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8"/>
      <c r="E676" s="8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8"/>
      <c r="E677" s="8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8"/>
      <c r="E678" s="8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8"/>
      <c r="E679" s="8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8"/>
      <c r="E680" s="8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8"/>
      <c r="E681" s="8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8"/>
      <c r="E682" s="8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8"/>
      <c r="E683" s="8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8"/>
      <c r="E684" s="8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8"/>
      <c r="E685" s="8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8"/>
      <c r="E686" s="8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8"/>
      <c r="E687" s="8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8"/>
      <c r="E688" s="8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8"/>
      <c r="E689" s="8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8"/>
      <c r="E690" s="8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8"/>
      <c r="E691" s="8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8"/>
      <c r="E692" s="8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8"/>
      <c r="E693" s="8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8"/>
      <c r="E694" s="8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8"/>
      <c r="E695" s="8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8"/>
      <c r="E696" s="8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8"/>
      <c r="E697" s="8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8"/>
      <c r="E698" s="8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8"/>
      <c r="E699" s="8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8"/>
      <c r="E700" s="8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8"/>
      <c r="E701" s="8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8"/>
      <c r="E702" s="8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8"/>
      <c r="E703" s="8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8"/>
      <c r="E704" s="8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8"/>
      <c r="E705" s="8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8"/>
      <c r="E706" s="8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8"/>
      <c r="E707" s="8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8"/>
      <c r="E708" s="8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8"/>
      <c r="E709" s="8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8"/>
      <c r="E710" s="8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8"/>
      <c r="E711" s="8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8"/>
      <c r="E712" s="8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8"/>
      <c r="E713" s="8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8"/>
      <c r="E714" s="8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8"/>
      <c r="E715" s="8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8"/>
      <c r="E716" s="8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8"/>
      <c r="E717" s="8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8"/>
      <c r="E718" s="8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8"/>
      <c r="E719" s="8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8"/>
      <c r="E720" s="8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8"/>
      <c r="E721" s="8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8"/>
      <c r="E722" s="8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8"/>
      <c r="E723" s="8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8"/>
      <c r="E724" s="8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8"/>
      <c r="E725" s="8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8"/>
      <c r="E726" s="8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8"/>
      <c r="E727" s="8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8"/>
      <c r="E728" s="8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8"/>
      <c r="E729" s="8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8"/>
      <c r="E730" s="8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8"/>
      <c r="E731" s="8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8"/>
      <c r="E732" s="8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8"/>
      <c r="E733" s="8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8"/>
      <c r="E734" s="8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8"/>
      <c r="E735" s="8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8"/>
      <c r="E736" s="8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8"/>
      <c r="E737" s="8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8"/>
      <c r="E738" s="8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8"/>
      <c r="E739" s="8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8"/>
      <c r="E740" s="8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8"/>
      <c r="E741" s="8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8"/>
      <c r="E742" s="8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8"/>
      <c r="E743" s="8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8"/>
      <c r="E744" s="8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8"/>
      <c r="E745" s="8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8"/>
      <c r="E746" s="8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8"/>
      <c r="E747" s="8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8"/>
      <c r="E748" s="8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8"/>
      <c r="E749" s="8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8"/>
      <c r="E750" s="8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8"/>
      <c r="E751" s="8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8"/>
      <c r="E752" s="8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8"/>
      <c r="E753" s="8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8"/>
      <c r="E754" s="8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8"/>
      <c r="E755" s="8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8"/>
      <c r="E756" s="8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8"/>
      <c r="E757" s="8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8"/>
      <c r="E758" s="8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8"/>
      <c r="E759" s="8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8"/>
      <c r="E760" s="8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8"/>
      <c r="E761" s="8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8"/>
      <c r="E762" s="8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8"/>
      <c r="E763" s="8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8"/>
      <c r="E764" s="8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8"/>
      <c r="E765" s="8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8"/>
      <c r="E766" s="8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8"/>
      <c r="E767" s="8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8"/>
      <c r="E768" s="8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8"/>
      <c r="E769" s="8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8"/>
      <c r="E770" s="8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8"/>
      <c r="E771" s="8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8"/>
      <c r="E772" s="8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8"/>
      <c r="E773" s="8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8"/>
      <c r="E774" s="8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8"/>
      <c r="E775" s="8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8"/>
      <c r="E776" s="8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8"/>
      <c r="E777" s="8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8"/>
      <c r="E778" s="8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8"/>
      <c r="E779" s="8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8"/>
      <c r="E780" s="8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8"/>
      <c r="E781" s="8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8"/>
      <c r="E782" s="8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8"/>
      <c r="E783" s="8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8"/>
      <c r="E784" s="8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8"/>
      <c r="E785" s="8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8"/>
      <c r="E786" s="8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8"/>
      <c r="E787" s="8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8"/>
      <c r="E788" s="8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8"/>
      <c r="E789" s="8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8"/>
      <c r="E790" s="8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8"/>
      <c r="E791" s="8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8"/>
      <c r="E792" s="8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8"/>
      <c r="E793" s="8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8"/>
      <c r="E794" s="8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8"/>
      <c r="E795" s="8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8"/>
      <c r="E796" s="8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8"/>
      <c r="E797" s="8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8"/>
      <c r="E798" s="8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8"/>
      <c r="E799" s="8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8"/>
      <c r="E800" s="8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8"/>
      <c r="E801" s="8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8"/>
      <c r="E802" s="8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8"/>
      <c r="E803" s="8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8"/>
      <c r="E804" s="8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8"/>
      <c r="E805" s="8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8"/>
      <c r="E806" s="8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8"/>
      <c r="E807" s="8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8"/>
      <c r="E808" s="8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8"/>
      <c r="E809" s="8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8"/>
      <c r="E810" s="8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8"/>
      <c r="E811" s="8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8"/>
      <c r="E812" s="8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8"/>
      <c r="E813" s="8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8"/>
      <c r="E814" s="8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8"/>
      <c r="E815" s="8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8"/>
      <c r="E816" s="8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8"/>
      <c r="E817" s="8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8"/>
      <c r="E818" s="8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8"/>
      <c r="E819" s="8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8"/>
      <c r="E820" s="8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8"/>
      <c r="E821" s="8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8"/>
      <c r="E822" s="8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8"/>
      <c r="E823" s="8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8"/>
      <c r="E824" s="8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8"/>
      <c r="E825" s="8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8"/>
      <c r="E826" s="8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8"/>
      <c r="E827" s="8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8"/>
      <c r="E828" s="8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8"/>
      <c r="E829" s="8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8"/>
      <c r="E830" s="8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8"/>
      <c r="E831" s="8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8"/>
      <c r="E832" s="8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8"/>
      <c r="E833" s="8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8"/>
      <c r="E834" s="8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8"/>
      <c r="E835" s="8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8"/>
      <c r="E836" s="8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8"/>
      <c r="E837" s="8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8"/>
      <c r="E838" s="8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8"/>
      <c r="E839" s="8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8"/>
      <c r="E840" s="8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8"/>
      <c r="E841" s="8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8"/>
      <c r="E842" s="8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8"/>
      <c r="E843" s="8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8"/>
      <c r="E844" s="8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8"/>
      <c r="E845" s="8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8"/>
      <c r="E846" s="8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8"/>
      <c r="E847" s="8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8"/>
      <c r="E848" s="8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8"/>
      <c r="E849" s="8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8"/>
      <c r="E850" s="8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8"/>
      <c r="E851" s="8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8"/>
      <c r="E852" s="8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8"/>
      <c r="E853" s="8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8"/>
      <c r="E854" s="8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8"/>
      <c r="E855" s="8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8"/>
      <c r="E856" s="8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8"/>
      <c r="E857" s="8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8"/>
      <c r="E858" s="8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8"/>
      <c r="E859" s="8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8"/>
      <c r="E860" s="8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8"/>
      <c r="E861" s="8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8"/>
      <c r="E862" s="8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8"/>
      <c r="E863" s="8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8"/>
      <c r="E864" s="8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8"/>
      <c r="E865" s="8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8"/>
      <c r="E866" s="8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8"/>
      <c r="E867" s="8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8"/>
      <c r="E868" s="8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8"/>
      <c r="E869" s="8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8"/>
      <c r="E870" s="8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8"/>
      <c r="E871" s="8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8"/>
      <c r="E872" s="8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8"/>
      <c r="E873" s="8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8"/>
      <c r="E874" s="8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8"/>
      <c r="E875" s="8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8"/>
      <c r="E876" s="8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8"/>
      <c r="E877" s="8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8"/>
      <c r="E878" s="8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8"/>
      <c r="E879" s="8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8"/>
      <c r="E880" s="8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8"/>
      <c r="E881" s="8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8"/>
      <c r="E882" s="8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8"/>
      <c r="E883" s="8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8"/>
      <c r="E884" s="8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8"/>
      <c r="E885" s="8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8"/>
      <c r="E886" s="8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8"/>
      <c r="E887" s="8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8"/>
      <c r="E888" s="8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8"/>
      <c r="E889" s="8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8"/>
      <c r="E890" s="8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8"/>
      <c r="E891" s="8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8"/>
      <c r="E892" s="8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8"/>
      <c r="E893" s="8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8"/>
      <c r="E894" s="8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8"/>
      <c r="E895" s="8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8"/>
      <c r="E896" s="8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8"/>
      <c r="E897" s="8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8"/>
      <c r="E898" s="8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8"/>
      <c r="E899" s="8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8"/>
      <c r="E900" s="8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8"/>
      <c r="E901" s="8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8"/>
      <c r="E902" s="8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8"/>
      <c r="E903" s="8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8"/>
      <c r="E904" s="8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8"/>
      <c r="E905" s="8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8"/>
      <c r="E906" s="8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8"/>
      <c r="E907" s="8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8"/>
      <c r="E908" s="8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8"/>
      <c r="E909" s="8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8"/>
      <c r="E910" s="8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8"/>
      <c r="E911" s="8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8"/>
      <c r="E912" s="8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8"/>
      <c r="E913" s="8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8"/>
      <c r="E914" s="8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8"/>
      <c r="E915" s="8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8"/>
      <c r="E916" s="8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8"/>
      <c r="E917" s="8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8"/>
      <c r="E918" s="8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8"/>
      <c r="E919" s="8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8"/>
      <c r="E920" s="8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8"/>
      <c r="E921" s="8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8"/>
      <c r="E922" s="8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8"/>
      <c r="E923" s="8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8"/>
      <c r="E924" s="8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8"/>
      <c r="E925" s="8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8"/>
      <c r="E926" s="8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8"/>
      <c r="E927" s="8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8"/>
      <c r="E928" s="8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8"/>
      <c r="E929" s="8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8"/>
      <c r="E930" s="8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8"/>
      <c r="E931" s="8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8"/>
      <c r="E932" s="8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8"/>
      <c r="E933" s="8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8"/>
      <c r="E934" s="8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8"/>
      <c r="E935" s="8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8"/>
      <c r="E936" s="8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8"/>
      <c r="E937" s="8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8"/>
      <c r="E938" s="8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8"/>
      <c r="E939" s="8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8"/>
      <c r="E940" s="8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8"/>
      <c r="E941" s="8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8"/>
      <c r="E942" s="8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8"/>
      <c r="E943" s="8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8"/>
      <c r="E944" s="8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8"/>
      <c r="E945" s="8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8"/>
      <c r="E946" s="8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8"/>
      <c r="E947" s="8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8"/>
      <c r="E948" s="8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8"/>
      <c r="E949" s="8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8"/>
      <c r="E950" s="8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8"/>
      <c r="E951" s="8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8"/>
      <c r="E952" s="8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8"/>
      <c r="E953" s="8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8"/>
      <c r="E954" s="8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8"/>
      <c r="E955" s="8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8"/>
      <c r="E956" s="8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8"/>
      <c r="E957" s="8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8"/>
      <c r="E958" s="8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8"/>
      <c r="E959" s="8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8"/>
      <c r="E960" s="8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8"/>
      <c r="E961" s="8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8"/>
      <c r="E962" s="8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8"/>
      <c r="E963" s="8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8"/>
      <c r="E964" s="8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8"/>
      <c r="E965" s="8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8"/>
      <c r="E966" s="8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8"/>
      <c r="E967" s="8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8"/>
      <c r="E968" s="8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8"/>
      <c r="E969" s="8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8"/>
      <c r="E970" s="8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8"/>
      <c r="E971" s="8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8"/>
      <c r="E972" s="8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8"/>
      <c r="E973" s="8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8"/>
      <c r="E974" s="8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8"/>
      <c r="E975" s="8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8"/>
      <c r="E976" s="8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8"/>
      <c r="E977" s="8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8"/>
      <c r="E978" s="8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8"/>
      <c r="E979" s="8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8"/>
      <c r="E980" s="8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8"/>
      <c r="E981" s="8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8"/>
      <c r="E982" s="8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8"/>
      <c r="E983" s="8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8"/>
      <c r="E984" s="8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8"/>
      <c r="E985" s="8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8"/>
      <c r="E986" s="8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8"/>
      <c r="E987" s="8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8"/>
      <c r="E988" s="8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8"/>
      <c r="E989" s="8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8"/>
      <c r="E990" s="8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8"/>
      <c r="E991" s="8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8"/>
      <c r="E992" s="8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8"/>
      <c r="E993" s="8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8"/>
      <c r="E994" s="8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8"/>
      <c r="E995" s="8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8"/>
      <c r="E996" s="8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8"/>
      <c r="E997" s="8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8"/>
      <c r="E998" s="8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8"/>
      <c r="E999" s="8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8"/>
      <c r="E1000" s="8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display="[Перейти в карту выгрузки]" location="'Карта'!B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86"/>
    <col customWidth="1" min="2" max="2" width="9.0"/>
    <col customWidth="1" min="3" max="3" width="41.29"/>
    <col customWidth="1" min="4" max="6" width="40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10" t="s">
        <v>116</v>
      </c>
      <c r="E2" s="10" t="s">
        <v>117</v>
      </c>
      <c r="F2" s="10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129</v>
      </c>
      <c r="B3" s="19">
        <v>30.0</v>
      </c>
      <c r="C3" s="20" t="str">
        <f t="shared" ref="C3:C8" si="1">HYPERLINK("https://mobiks.com.ua/g94924433-xiaomi-poco")</f>
        <v>https://mobiks.com.ua/g94924433-xiaomi-poco</v>
      </c>
      <c r="D3" s="14" t="s">
        <v>130</v>
      </c>
      <c r="E3" s="14" t="s">
        <v>131</v>
      </c>
      <c r="F3" s="15" t="s">
        <v>132</v>
      </c>
    </row>
    <row r="4">
      <c r="A4" s="19" t="s">
        <v>133</v>
      </c>
      <c r="B4" s="19">
        <v>20.0</v>
      </c>
      <c r="C4" s="20" t="str">
        <f t="shared" si="1"/>
        <v>https://mobiks.com.ua/g94924433-xiaomi-poco</v>
      </c>
      <c r="D4" s="21"/>
      <c r="E4" s="21"/>
      <c r="F4" s="21"/>
    </row>
    <row r="5">
      <c r="A5" s="19" t="s">
        <v>134</v>
      </c>
      <c r="B5" s="19">
        <v>20.0</v>
      </c>
      <c r="C5" s="20" t="str">
        <f t="shared" si="1"/>
        <v>https://mobiks.com.ua/g94924433-xiaomi-poco</v>
      </c>
      <c r="D5" s="21"/>
      <c r="E5" s="21"/>
      <c r="F5" s="21"/>
    </row>
    <row r="6">
      <c r="A6" s="19" t="s">
        <v>135</v>
      </c>
      <c r="B6" s="19">
        <v>10.0</v>
      </c>
      <c r="C6" s="20" t="str">
        <f t="shared" si="1"/>
        <v>https://mobiks.com.ua/g94924433-xiaomi-poco</v>
      </c>
      <c r="D6" s="21"/>
      <c r="E6" s="21"/>
      <c r="F6" s="21"/>
    </row>
    <row r="7">
      <c r="A7" s="19" t="s">
        <v>136</v>
      </c>
      <c r="B7" s="19">
        <v>10.0</v>
      </c>
      <c r="C7" s="20" t="str">
        <f t="shared" si="1"/>
        <v>https://mobiks.com.ua/g94924433-xiaomi-poco</v>
      </c>
      <c r="D7" s="21"/>
      <c r="E7" s="21"/>
      <c r="F7" s="21"/>
    </row>
    <row r="8">
      <c r="A8" s="19" t="s">
        <v>137</v>
      </c>
      <c r="B8" s="19">
        <v>0.0</v>
      </c>
      <c r="C8" s="20" t="str">
        <f t="shared" si="1"/>
        <v>https://mobiks.com.ua/g94924433-xiaomi-poco</v>
      </c>
      <c r="D8" s="21"/>
      <c r="E8" s="21"/>
      <c r="F8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14"/>
    <col customWidth="1" min="2" max="2" width="9.0"/>
    <col customWidth="1" min="3" max="3" width="44.29"/>
    <col customWidth="1" min="4" max="6" width="51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10" t="s">
        <v>116</v>
      </c>
      <c r="E2" s="10" t="s">
        <v>117</v>
      </c>
      <c r="F2" s="10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138</v>
      </c>
      <c r="B3" s="19">
        <v>10.0</v>
      </c>
      <c r="C3" s="20" t="str">
        <f>HYPERLINK("https://mobiks.com.ua/g91511189-xiaomi-note-lite")</f>
        <v>https://mobiks.com.ua/g91511189-xiaomi-note-lite</v>
      </c>
      <c r="D3" s="14" t="s">
        <v>139</v>
      </c>
      <c r="E3" s="14" t="s">
        <v>140</v>
      </c>
      <c r="F3" s="15" t="s">
        <v>141</v>
      </c>
    </row>
    <row r="4">
      <c r="A4" s="19" t="s">
        <v>142</v>
      </c>
      <c r="B4" s="19">
        <v>10.0</v>
      </c>
      <c r="C4" s="20" t="str">
        <f>HYPERLINK("https://mobiks.com.ua/g91481442-xiaomi-lite")</f>
        <v>https://mobiks.com.ua/g91481442-xiaomi-lite</v>
      </c>
      <c r="D4" s="21"/>
      <c r="E4" s="21"/>
      <c r="F4" s="21"/>
    </row>
    <row r="5">
      <c r="A5" s="19" t="s">
        <v>143</v>
      </c>
      <c r="B5" s="19">
        <v>10.0</v>
      </c>
      <c r="C5" s="20" t="str">
        <f>HYPERLINK("https://mobiks.com.ua/g91511189-xiaomi-note-lite")</f>
        <v>https://mobiks.com.ua/g91511189-xiaomi-note-lite</v>
      </c>
      <c r="D5" s="21"/>
      <c r="E5" s="21"/>
      <c r="F5" s="21"/>
    </row>
    <row r="6">
      <c r="A6" s="19" t="s">
        <v>144</v>
      </c>
      <c r="B6" s="19">
        <v>10.0</v>
      </c>
      <c r="C6" s="20" t="str">
        <f>HYPERLINK("https://mobiks.com.ua/g91481442-xiaomi-lite")</f>
        <v>https://mobiks.com.ua/g91481442-xiaomi-lite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3.0"/>
    <col customWidth="1" min="2" max="2" width="9.0"/>
    <col customWidth="1" min="3" max="3" width="46.71"/>
    <col customWidth="1" min="4" max="6" width="38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145</v>
      </c>
      <c r="B3" s="19">
        <v>50.0</v>
      </c>
      <c r="C3" s="20" t="str">
        <f t="shared" ref="C3:C5" si="1">HYPERLINK("https://mobiks.com.ua/g89067805-xiaomi-redmi-note")</f>
        <v>https://mobiks.com.ua/g89067805-xiaomi-redmi-note</v>
      </c>
      <c r="D3" s="14" t="s">
        <v>139</v>
      </c>
      <c r="E3" s="14" t="s">
        <v>146</v>
      </c>
      <c r="F3" s="15" t="s">
        <v>147</v>
      </c>
    </row>
    <row r="4">
      <c r="A4" s="19" t="s">
        <v>148</v>
      </c>
      <c r="B4" s="19">
        <v>30.0</v>
      </c>
      <c r="C4" s="20" t="str">
        <f t="shared" si="1"/>
        <v>https://mobiks.com.ua/g89067805-xiaomi-redmi-note</v>
      </c>
      <c r="D4" s="14"/>
      <c r="E4" s="14"/>
      <c r="F4" s="15"/>
    </row>
    <row r="5">
      <c r="A5" s="19" t="s">
        <v>149</v>
      </c>
      <c r="B5" s="19">
        <v>30.0</v>
      </c>
      <c r="C5" s="20" t="str">
        <f t="shared" si="1"/>
        <v>https://mobiks.com.ua/g89067805-xiaomi-redmi-note</v>
      </c>
      <c r="D5" s="21"/>
      <c r="E5" s="21"/>
      <c r="F5" s="21"/>
    </row>
    <row r="6">
      <c r="A6" s="19" t="s">
        <v>150</v>
      </c>
      <c r="B6" s="19">
        <v>20.0</v>
      </c>
      <c r="C6" s="20" t="str">
        <f t="shared" ref="C6:C7" si="2">HYPERLINK("https://mobiks.com.ua/g89067809-xiaomi-redmi-note")</f>
        <v>https://mobiks.com.ua/g89067809-xiaomi-redmi-note</v>
      </c>
      <c r="D6" s="21"/>
      <c r="E6" s="21"/>
      <c r="F6" s="21"/>
    </row>
    <row r="7">
      <c r="A7" s="19" t="s">
        <v>151</v>
      </c>
      <c r="B7" s="19">
        <v>10.0</v>
      </c>
      <c r="C7" s="20" t="str">
        <f t="shared" si="2"/>
        <v>https://mobiks.com.ua/g89067809-xiaomi-redmi-note</v>
      </c>
      <c r="D7" s="21"/>
      <c r="E7" s="21"/>
      <c r="F7" s="21"/>
    </row>
    <row r="8">
      <c r="A8" s="19" t="s">
        <v>152</v>
      </c>
      <c r="B8" s="19">
        <v>10.0</v>
      </c>
      <c r="C8" s="20" t="str">
        <f t="shared" ref="C8:C9" si="3">HYPERLINK("https://mobiks.com.ua/g89067805-xiaomi-redmi-note")</f>
        <v>https://mobiks.com.ua/g89067805-xiaomi-redmi-note</v>
      </c>
      <c r="D8" s="21"/>
      <c r="E8" s="21"/>
      <c r="F8" s="21"/>
    </row>
    <row r="9">
      <c r="A9" s="19" t="s">
        <v>153</v>
      </c>
      <c r="B9" s="19">
        <v>10.0</v>
      </c>
      <c r="C9" s="20" t="str">
        <f t="shared" si="3"/>
        <v>https://mobiks.com.ua/g89067805-xiaomi-redmi-note</v>
      </c>
      <c r="D9" s="21"/>
      <c r="E9" s="21"/>
      <c r="F9" s="21"/>
    </row>
    <row r="10">
      <c r="A10" s="19" t="s">
        <v>154</v>
      </c>
      <c r="B10" s="19">
        <v>10.0</v>
      </c>
      <c r="C10" s="20" t="str">
        <f>HYPERLINK("https://mobiks.com.ua/g89067809-xiaomi-redmi-note")</f>
        <v>https://mobiks.com.ua/g89067809-xiaomi-redmi-note</v>
      </c>
      <c r="D10" s="21"/>
      <c r="E10" s="21"/>
      <c r="F10" s="21"/>
    </row>
    <row r="11">
      <c r="A11" s="19" t="s">
        <v>155</v>
      </c>
      <c r="B11" s="19">
        <v>10.0</v>
      </c>
      <c r="C11" s="20" t="str">
        <f>HYPERLINK("https://mobiks.com.ua/g89067805-xiaomi-redmi-note")</f>
        <v>https://mobiks.com.ua/g89067805-xiaomi-redmi-note</v>
      </c>
      <c r="D11" s="21"/>
      <c r="E11" s="21"/>
      <c r="F11" s="21"/>
    </row>
    <row r="12">
      <c r="A12" s="19" t="s">
        <v>156</v>
      </c>
      <c r="B12" s="19">
        <v>10.0</v>
      </c>
      <c r="C12" s="20" t="str">
        <f t="shared" ref="C12:C14" si="4">HYPERLINK("https://mobiks.com.ua/g89067809-xiaomi-redmi-note")</f>
        <v>https://mobiks.com.ua/g89067809-xiaomi-redmi-note</v>
      </c>
      <c r="D12" s="21"/>
      <c r="E12" s="21"/>
      <c r="F12" s="21"/>
    </row>
    <row r="13">
      <c r="A13" s="19" t="s">
        <v>157</v>
      </c>
      <c r="B13" s="19">
        <v>10.0</v>
      </c>
      <c r="C13" s="20" t="str">
        <f t="shared" si="4"/>
        <v>https://mobiks.com.ua/g89067809-xiaomi-redmi-note</v>
      </c>
      <c r="D13" s="21"/>
      <c r="E13" s="21"/>
      <c r="F13" s="21"/>
    </row>
    <row r="14">
      <c r="A14" s="19" t="s">
        <v>158</v>
      </c>
      <c r="B14" s="19">
        <v>10.0</v>
      </c>
      <c r="C14" s="20" t="str">
        <f t="shared" si="4"/>
        <v>https://mobiks.com.ua/g89067809-xiaomi-redmi-note</v>
      </c>
      <c r="D14" s="21"/>
      <c r="E14" s="21"/>
      <c r="F14" s="21"/>
    </row>
    <row r="15">
      <c r="A15" s="19" t="s">
        <v>159</v>
      </c>
      <c r="B15" s="19">
        <v>10.0</v>
      </c>
      <c r="C15" s="20" t="str">
        <f t="shared" ref="C15:C16" si="5">HYPERLINK("https://mobiks.com.ua/g89067805-xiaomi-redmi-note")</f>
        <v>https://mobiks.com.ua/g89067805-xiaomi-redmi-note</v>
      </c>
      <c r="D15" s="21"/>
      <c r="E15" s="21"/>
      <c r="F15" s="21"/>
    </row>
    <row r="16">
      <c r="A16" s="19" t="s">
        <v>160</v>
      </c>
      <c r="B16" s="19">
        <v>10.0</v>
      </c>
      <c r="C16" s="20" t="str">
        <f t="shared" si="5"/>
        <v>https://mobiks.com.ua/g89067805-xiaomi-redmi-note</v>
      </c>
      <c r="D16" s="21"/>
      <c r="E16" s="21"/>
      <c r="F1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0"/>
    <col customWidth="1" min="2" max="2" width="9.0"/>
    <col customWidth="1" min="3" max="3" width="46.71"/>
    <col customWidth="1" min="4" max="6" width="40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161</v>
      </c>
      <c r="B3" s="19">
        <v>10.0</v>
      </c>
      <c r="C3" s="20" t="str">
        <f t="shared" ref="C3:C5" si="1">HYPERLINK("https://mobiks.com.ua/g89067809-xiaomi-redmi-note")</f>
        <v>https://mobiks.com.ua/g89067809-xiaomi-redmi-note</v>
      </c>
      <c r="D3" s="14" t="s">
        <v>162</v>
      </c>
      <c r="E3" s="14" t="s">
        <v>163</v>
      </c>
      <c r="F3" s="15" t="s">
        <v>164</v>
      </c>
    </row>
    <row r="4">
      <c r="A4" s="19" t="s">
        <v>165</v>
      </c>
      <c r="B4" s="19">
        <v>10.0</v>
      </c>
      <c r="C4" s="20" t="str">
        <f t="shared" si="1"/>
        <v>https://mobiks.com.ua/g89067809-xiaomi-redmi-note</v>
      </c>
      <c r="D4" s="21"/>
      <c r="E4" s="21"/>
      <c r="F4" s="21"/>
    </row>
    <row r="5">
      <c r="A5" s="19" t="s">
        <v>166</v>
      </c>
      <c r="B5" s="19">
        <v>10.0</v>
      </c>
      <c r="C5" s="20" t="str">
        <f t="shared" si="1"/>
        <v>https://mobiks.com.ua/g89067809-xiaomi-redmi-note</v>
      </c>
      <c r="D5" s="21"/>
      <c r="E5" s="21"/>
      <c r="F5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7.29"/>
    <col customWidth="1" min="2" max="2" width="9.0"/>
    <col customWidth="1" min="3" max="3" width="56.29"/>
    <col customWidth="1" min="4" max="6" width="43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167</v>
      </c>
      <c r="B3" s="19">
        <v>40.0</v>
      </c>
      <c r="C3" s="20" t="str">
        <f>HYPERLINK("https://mobiks.com.ua/g89067809-xiaomi-redmi-note")</f>
        <v>https://mobiks.com.ua/g89067809-xiaomi-redmi-note</v>
      </c>
      <c r="D3" s="14" t="s">
        <v>168</v>
      </c>
      <c r="E3" s="14" t="s">
        <v>169</v>
      </c>
      <c r="F3" s="15" t="s">
        <v>170</v>
      </c>
    </row>
    <row r="4">
      <c r="A4" s="19" t="s">
        <v>171</v>
      </c>
      <c r="B4" s="19">
        <v>30.0</v>
      </c>
      <c r="C4" s="20" t="str">
        <f>HYPERLINK("https://mobiks.com.ua/g59560859-xiaomi")</f>
        <v>https://mobiks.com.ua/g59560859-xiaomi</v>
      </c>
      <c r="D4" s="21"/>
      <c r="E4" s="21"/>
      <c r="F4" s="21"/>
    </row>
    <row r="5">
      <c r="A5" s="19" t="s">
        <v>172</v>
      </c>
      <c r="B5" s="19">
        <v>20.0</v>
      </c>
      <c r="C5" s="20" t="str">
        <f>HYPERLINK("https://mobiks.com.ua/p1805666481-zaschitnoe-steklo-20d.html")</f>
        <v>https://mobiks.com.ua/p1805666481-zaschitnoe-steklo-20d.html</v>
      </c>
      <c r="D5" s="21"/>
      <c r="E5" s="21"/>
      <c r="F5" s="21"/>
    </row>
    <row r="6">
      <c r="A6" s="19" t="s">
        <v>173</v>
      </c>
      <c r="B6" s="19">
        <v>20.0</v>
      </c>
      <c r="C6" s="20" t="str">
        <f t="shared" ref="C6:C15" si="1">HYPERLINK("https://mobiks.com.ua/g89067809-xiaomi-redmi-note")</f>
        <v>https://mobiks.com.ua/g89067809-xiaomi-redmi-note</v>
      </c>
      <c r="D6" s="21"/>
      <c r="E6" s="21"/>
      <c r="F6" s="21"/>
    </row>
    <row r="7">
      <c r="A7" s="19" t="s">
        <v>174</v>
      </c>
      <c r="B7" s="19">
        <v>10.0</v>
      </c>
      <c r="C7" s="20" t="str">
        <f t="shared" si="1"/>
        <v>https://mobiks.com.ua/g89067809-xiaomi-redmi-note</v>
      </c>
      <c r="D7" s="21"/>
      <c r="E7" s="21"/>
      <c r="F7" s="21"/>
    </row>
    <row r="8">
      <c r="A8" s="19" t="s">
        <v>175</v>
      </c>
      <c r="B8" s="19">
        <v>10.0</v>
      </c>
      <c r="C8" s="20" t="str">
        <f t="shared" si="1"/>
        <v>https://mobiks.com.ua/g89067809-xiaomi-redmi-note</v>
      </c>
      <c r="D8" s="21"/>
      <c r="E8" s="21"/>
      <c r="F8" s="21"/>
    </row>
    <row r="9">
      <c r="A9" s="19" t="s">
        <v>176</v>
      </c>
      <c r="B9" s="19">
        <v>10.0</v>
      </c>
      <c r="C9" s="20" t="str">
        <f t="shared" si="1"/>
        <v>https://mobiks.com.ua/g89067809-xiaomi-redmi-note</v>
      </c>
      <c r="D9" s="21"/>
      <c r="E9" s="21"/>
      <c r="F9" s="21"/>
    </row>
    <row r="10">
      <c r="A10" s="19" t="s">
        <v>177</v>
      </c>
      <c r="B10" s="19">
        <v>10.0</v>
      </c>
      <c r="C10" s="20" t="str">
        <f t="shared" si="1"/>
        <v>https://mobiks.com.ua/g89067809-xiaomi-redmi-note</v>
      </c>
      <c r="D10" s="21"/>
      <c r="E10" s="21"/>
      <c r="F10" s="21"/>
    </row>
    <row r="11">
      <c r="A11" s="19" t="s">
        <v>178</v>
      </c>
      <c r="B11" s="19">
        <v>10.0</v>
      </c>
      <c r="C11" s="20" t="str">
        <f t="shared" si="1"/>
        <v>https://mobiks.com.ua/g89067809-xiaomi-redmi-note</v>
      </c>
      <c r="D11" s="21"/>
      <c r="E11" s="21"/>
      <c r="F11" s="21"/>
    </row>
    <row r="12">
      <c r="A12" s="19" t="s">
        <v>179</v>
      </c>
      <c r="B12" s="19">
        <v>10.0</v>
      </c>
      <c r="C12" s="20" t="str">
        <f t="shared" si="1"/>
        <v>https://mobiks.com.ua/g89067809-xiaomi-redmi-note</v>
      </c>
      <c r="D12" s="21"/>
      <c r="E12" s="21"/>
      <c r="F12" s="21"/>
    </row>
    <row r="13">
      <c r="A13" s="19" t="s">
        <v>180</v>
      </c>
      <c r="B13" s="19">
        <v>10.0</v>
      </c>
      <c r="C13" s="20" t="str">
        <f t="shared" si="1"/>
        <v>https://mobiks.com.ua/g89067809-xiaomi-redmi-note</v>
      </c>
      <c r="D13" s="21"/>
      <c r="E13" s="21"/>
      <c r="F13" s="21"/>
    </row>
    <row r="14">
      <c r="A14" s="19" t="s">
        <v>181</v>
      </c>
      <c r="B14" s="19">
        <v>10.0</v>
      </c>
      <c r="C14" s="20" t="str">
        <f t="shared" si="1"/>
        <v>https://mobiks.com.ua/g89067809-xiaomi-redmi-note</v>
      </c>
      <c r="D14" s="21"/>
      <c r="E14" s="21"/>
      <c r="F14" s="21"/>
    </row>
    <row r="15">
      <c r="A15" s="19" t="s">
        <v>182</v>
      </c>
      <c r="B15" s="19">
        <v>10.0</v>
      </c>
      <c r="C15" s="20" t="str">
        <f t="shared" si="1"/>
        <v>https://mobiks.com.ua/g89067809-xiaomi-redmi-note</v>
      </c>
      <c r="D15" s="21"/>
      <c r="E15" s="21"/>
      <c r="F15" s="21"/>
    </row>
    <row r="16">
      <c r="A16" s="19" t="s">
        <v>183</v>
      </c>
      <c r="B16" s="19">
        <v>10.0</v>
      </c>
      <c r="C16" s="20" t="str">
        <f t="shared" ref="C16:C17" si="2">HYPERLINK("https://mobiks.com.ua/g59564456-xiaomi-redmi-note")</f>
        <v>https://mobiks.com.ua/g59564456-xiaomi-redmi-note</v>
      </c>
      <c r="D16" s="21"/>
      <c r="E16" s="21"/>
      <c r="F16" s="21"/>
    </row>
    <row r="17">
      <c r="A17" s="19" t="s">
        <v>184</v>
      </c>
      <c r="B17" s="19">
        <v>10.0</v>
      </c>
      <c r="C17" s="20" t="str">
        <f t="shared" si="2"/>
        <v>https://mobiks.com.ua/g59564456-xiaomi-redmi-note</v>
      </c>
      <c r="D17" s="21"/>
      <c r="E17" s="21"/>
      <c r="F17" s="21"/>
    </row>
    <row r="18">
      <c r="A18" s="19" t="s">
        <v>185</v>
      </c>
      <c r="B18" s="19">
        <v>10.0</v>
      </c>
      <c r="C18" s="20" t="str">
        <f>HYPERLINK("https://mobiks.com.ua/g89067809-xiaomi-redmi-note")</f>
        <v>https://mobiks.com.ua/g89067809-xiaomi-redmi-note</v>
      </c>
      <c r="D18" s="21"/>
      <c r="E18" s="21"/>
      <c r="F18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71"/>
    <col customWidth="1" min="2" max="2" width="9.0"/>
    <col customWidth="1" min="3" max="3" width="56.71"/>
    <col customWidth="1" min="4" max="6" width="45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186</v>
      </c>
      <c r="B3" s="19">
        <v>80.0</v>
      </c>
      <c r="C3" s="20" t="str">
        <f>HYPERLINK("https://mobiks.com.ua/g89921637-xiaomi-redmi")</f>
        <v>https://mobiks.com.ua/g89921637-xiaomi-redmi</v>
      </c>
      <c r="D3" s="14" t="s">
        <v>187</v>
      </c>
      <c r="E3" s="14" t="s">
        <v>188</v>
      </c>
      <c r="F3" s="15" t="s">
        <v>189</v>
      </c>
    </row>
    <row r="4">
      <c r="A4" s="19" t="s">
        <v>190</v>
      </c>
      <c r="B4" s="19">
        <v>60.0</v>
      </c>
      <c r="C4" s="20" t="str">
        <f>HYPERLINK("https://mobiks.com.ua/p1245668638-zaschitnoe-steklo-dlya.html")</f>
        <v>https://mobiks.com.ua/p1245668638-zaschitnoe-steklo-dlya.html</v>
      </c>
      <c r="D4" s="21"/>
      <c r="E4" s="21"/>
      <c r="F4" s="21"/>
    </row>
    <row r="5">
      <c r="A5" s="19" t="s">
        <v>191</v>
      </c>
      <c r="B5" s="19">
        <v>30.0</v>
      </c>
      <c r="C5" s="20" t="str">
        <f t="shared" ref="C5:C19" si="1">HYPERLINK("https://mobiks.com.ua/g89921637-xiaomi-redmi")</f>
        <v>https://mobiks.com.ua/g89921637-xiaomi-redmi</v>
      </c>
      <c r="D5" s="21"/>
      <c r="E5" s="21"/>
      <c r="F5" s="21"/>
    </row>
    <row r="6">
      <c r="A6" s="19" t="s">
        <v>192</v>
      </c>
      <c r="B6" s="19">
        <v>30.0</v>
      </c>
      <c r="C6" s="20" t="str">
        <f t="shared" si="1"/>
        <v>https://mobiks.com.ua/g89921637-xiaomi-redmi</v>
      </c>
      <c r="D6" s="21"/>
      <c r="E6" s="21"/>
      <c r="F6" s="21"/>
    </row>
    <row r="7">
      <c r="A7" s="19" t="s">
        <v>193</v>
      </c>
      <c r="B7" s="19">
        <v>20.0</v>
      </c>
      <c r="C7" s="20" t="str">
        <f t="shared" si="1"/>
        <v>https://mobiks.com.ua/g89921637-xiaomi-redmi</v>
      </c>
      <c r="D7" s="21"/>
      <c r="E7" s="21"/>
      <c r="F7" s="21"/>
    </row>
    <row r="8">
      <c r="A8" s="19" t="s">
        <v>194</v>
      </c>
      <c r="B8" s="19">
        <v>20.0</v>
      </c>
      <c r="C8" s="20" t="str">
        <f t="shared" si="1"/>
        <v>https://mobiks.com.ua/g89921637-xiaomi-redmi</v>
      </c>
      <c r="D8" s="21"/>
      <c r="E8" s="21"/>
      <c r="F8" s="21"/>
    </row>
    <row r="9">
      <c r="A9" s="19" t="s">
        <v>195</v>
      </c>
      <c r="B9" s="19">
        <v>10.0</v>
      </c>
      <c r="C9" s="20" t="str">
        <f t="shared" si="1"/>
        <v>https://mobiks.com.ua/g89921637-xiaomi-redmi</v>
      </c>
      <c r="D9" s="21"/>
      <c r="E9" s="21"/>
      <c r="F9" s="21"/>
    </row>
    <row r="10">
      <c r="A10" s="19" t="s">
        <v>196</v>
      </c>
      <c r="B10" s="19">
        <v>10.0</v>
      </c>
      <c r="C10" s="20" t="str">
        <f t="shared" si="1"/>
        <v>https://mobiks.com.ua/g89921637-xiaomi-redmi</v>
      </c>
      <c r="D10" s="21"/>
      <c r="E10" s="21"/>
      <c r="F10" s="21"/>
    </row>
    <row r="11">
      <c r="A11" s="19" t="s">
        <v>197</v>
      </c>
      <c r="B11" s="19">
        <v>10.0</v>
      </c>
      <c r="C11" s="20" t="str">
        <f t="shared" si="1"/>
        <v>https://mobiks.com.ua/g89921637-xiaomi-redmi</v>
      </c>
      <c r="D11" s="21"/>
      <c r="E11" s="21"/>
      <c r="F11" s="21"/>
    </row>
    <row r="12">
      <c r="A12" s="19" t="s">
        <v>198</v>
      </c>
      <c r="B12" s="19">
        <v>10.0</v>
      </c>
      <c r="C12" s="20" t="str">
        <f t="shared" si="1"/>
        <v>https://mobiks.com.ua/g89921637-xiaomi-redmi</v>
      </c>
      <c r="D12" s="21"/>
      <c r="E12" s="21"/>
      <c r="F12" s="21"/>
    </row>
    <row r="13">
      <c r="A13" s="19" t="s">
        <v>199</v>
      </c>
      <c r="B13" s="19">
        <v>10.0</v>
      </c>
      <c r="C13" s="20" t="str">
        <f t="shared" si="1"/>
        <v>https://mobiks.com.ua/g89921637-xiaomi-redmi</v>
      </c>
      <c r="D13" s="21"/>
      <c r="E13" s="21"/>
      <c r="F13" s="21"/>
    </row>
    <row r="14">
      <c r="A14" s="19" t="s">
        <v>200</v>
      </c>
      <c r="B14" s="19">
        <v>10.0</v>
      </c>
      <c r="C14" s="20" t="str">
        <f t="shared" si="1"/>
        <v>https://mobiks.com.ua/g89921637-xiaomi-redmi</v>
      </c>
      <c r="D14" s="21"/>
      <c r="E14" s="21"/>
      <c r="F14" s="21"/>
    </row>
    <row r="15">
      <c r="A15" s="19" t="s">
        <v>201</v>
      </c>
      <c r="B15" s="19">
        <v>10.0</v>
      </c>
      <c r="C15" s="20" t="str">
        <f t="shared" si="1"/>
        <v>https://mobiks.com.ua/g89921637-xiaomi-redmi</v>
      </c>
      <c r="D15" s="21"/>
      <c r="E15" s="21"/>
      <c r="F15" s="21"/>
    </row>
    <row r="16">
      <c r="A16" s="19" t="s">
        <v>202</v>
      </c>
      <c r="B16" s="19">
        <v>10.0</v>
      </c>
      <c r="C16" s="20" t="str">
        <f t="shared" si="1"/>
        <v>https://mobiks.com.ua/g89921637-xiaomi-redmi</v>
      </c>
      <c r="D16" s="21"/>
      <c r="E16" s="21"/>
      <c r="F16" s="21"/>
    </row>
    <row r="17">
      <c r="A17" s="19" t="s">
        <v>203</v>
      </c>
      <c r="B17" s="19">
        <v>10.0</v>
      </c>
      <c r="C17" s="20" t="str">
        <f t="shared" si="1"/>
        <v>https://mobiks.com.ua/g89921637-xiaomi-redmi</v>
      </c>
      <c r="D17" s="21"/>
      <c r="E17" s="21"/>
      <c r="F17" s="21"/>
    </row>
    <row r="18">
      <c r="A18" s="19" t="s">
        <v>204</v>
      </c>
      <c r="B18" s="19">
        <v>10.0</v>
      </c>
      <c r="C18" s="20" t="str">
        <f t="shared" si="1"/>
        <v>https://mobiks.com.ua/g89921637-xiaomi-redmi</v>
      </c>
      <c r="D18" s="21"/>
      <c r="E18" s="21"/>
      <c r="F18" s="21"/>
    </row>
    <row r="19">
      <c r="A19" s="19" t="s">
        <v>205</v>
      </c>
      <c r="B19" s="19">
        <v>0.0</v>
      </c>
      <c r="C19" s="20" t="str">
        <f t="shared" si="1"/>
        <v>https://mobiks.com.ua/g89921637-xiaomi-redmi</v>
      </c>
      <c r="D19" s="21"/>
      <c r="E19" s="21"/>
      <c r="F1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9.0"/>
    <col customWidth="1" min="3" max="3" width="42.0"/>
    <col customWidth="1" min="4" max="6" width="48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206</v>
      </c>
      <c r="B3" s="19">
        <v>20.0</v>
      </c>
      <c r="C3" s="20" t="str">
        <f t="shared" ref="C3:C8" si="1">HYPERLINK("https://mobiks.com.ua/g89921646-xiaomi-redmi")</f>
        <v>https://mobiks.com.ua/g89921646-xiaomi-redmi</v>
      </c>
      <c r="D3" s="14" t="s">
        <v>207</v>
      </c>
      <c r="E3" s="14" t="s">
        <v>208</v>
      </c>
      <c r="F3" s="15" t="s">
        <v>209</v>
      </c>
    </row>
    <row r="4">
      <c r="A4" s="19" t="s">
        <v>210</v>
      </c>
      <c r="B4" s="19">
        <v>20.0</v>
      </c>
      <c r="C4" s="20" t="str">
        <f t="shared" si="1"/>
        <v>https://mobiks.com.ua/g89921646-xiaomi-redmi</v>
      </c>
      <c r="D4" s="21"/>
      <c r="E4" s="21"/>
      <c r="F4" s="21"/>
    </row>
    <row r="5">
      <c r="A5" s="19" t="s">
        <v>211</v>
      </c>
      <c r="B5" s="19">
        <v>20.0</v>
      </c>
      <c r="C5" s="20" t="str">
        <f t="shared" si="1"/>
        <v>https://mobiks.com.ua/g89921646-xiaomi-redmi</v>
      </c>
      <c r="D5" s="21"/>
      <c r="E5" s="21"/>
      <c r="F5" s="21"/>
    </row>
    <row r="6">
      <c r="A6" s="19" t="s">
        <v>212</v>
      </c>
      <c r="B6" s="19">
        <v>10.0</v>
      </c>
      <c r="C6" s="20" t="str">
        <f t="shared" si="1"/>
        <v>https://mobiks.com.ua/g89921646-xiaomi-redmi</v>
      </c>
      <c r="D6" s="21"/>
      <c r="E6" s="21"/>
      <c r="F6" s="21"/>
    </row>
    <row r="7">
      <c r="A7" s="19" t="s">
        <v>213</v>
      </c>
      <c r="B7" s="19">
        <v>10.0</v>
      </c>
      <c r="C7" s="20" t="str">
        <f t="shared" si="1"/>
        <v>https://mobiks.com.ua/g89921646-xiaomi-redmi</v>
      </c>
      <c r="D7" s="21"/>
      <c r="E7" s="21"/>
      <c r="F7" s="21"/>
    </row>
    <row r="8">
      <c r="A8" s="19" t="s">
        <v>214</v>
      </c>
      <c r="B8" s="19">
        <v>10.0</v>
      </c>
      <c r="C8" s="20" t="str">
        <f t="shared" si="1"/>
        <v>https://mobiks.com.ua/g89921646-xiaomi-redmi</v>
      </c>
      <c r="D8" s="21"/>
      <c r="E8" s="21"/>
      <c r="F8" s="21"/>
    </row>
    <row r="9">
      <c r="A9" s="19" t="s">
        <v>215</v>
      </c>
      <c r="B9" s="19">
        <v>10.0</v>
      </c>
      <c r="C9" s="19" t="s">
        <v>216</v>
      </c>
      <c r="D9" s="19"/>
      <c r="E9" s="19"/>
      <c r="F9" s="19"/>
    </row>
    <row r="10">
      <c r="A10" s="19" t="s">
        <v>217</v>
      </c>
      <c r="B10" s="19">
        <v>0.0</v>
      </c>
      <c r="C10" s="19" t="s">
        <v>216</v>
      </c>
      <c r="D10" s="19"/>
      <c r="E10" s="19"/>
      <c r="F10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71"/>
    <col customWidth="1" min="2" max="2" width="9.0"/>
    <col customWidth="1" min="3" max="3" width="58.0"/>
    <col customWidth="1" min="4" max="6" width="40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218</v>
      </c>
      <c r="B3" s="19">
        <v>10.0</v>
      </c>
      <c r="C3" s="20" t="str">
        <f t="shared" ref="C3:C4" si="1">HYPERLINK("https://mobiks.com.ua/p1159719611-zaschitnoe-steklo-matte.html")</f>
        <v>https://mobiks.com.ua/p1159719611-zaschitnoe-steklo-matte.html</v>
      </c>
      <c r="D3" s="14" t="s">
        <v>219</v>
      </c>
      <c r="E3" s="14" t="s">
        <v>220</v>
      </c>
      <c r="F3" s="15" t="s">
        <v>221</v>
      </c>
    </row>
    <row r="4">
      <c r="A4" s="19" t="s">
        <v>222</v>
      </c>
      <c r="B4" s="19">
        <v>10.0</v>
      </c>
      <c r="C4" s="20" t="str">
        <f t="shared" si="1"/>
        <v>https://mobiks.com.ua/p1159719611-zaschitnoe-steklo-matte.html</v>
      </c>
      <c r="D4" s="21"/>
      <c r="E4" s="21"/>
      <c r="F4" s="21"/>
    </row>
    <row r="5">
      <c r="A5" s="19" t="s">
        <v>223</v>
      </c>
      <c r="B5" s="19">
        <v>10.0</v>
      </c>
      <c r="C5" s="20" t="str">
        <f t="shared" ref="C5:C7" si="2">HYPERLINK("https://mobiks.com.ua/g71237928-xiaomi-redmi")</f>
        <v>https://mobiks.com.ua/g71237928-xiaomi-redmi</v>
      </c>
      <c r="D5" s="21"/>
      <c r="E5" s="21"/>
      <c r="F5" s="21"/>
    </row>
    <row r="6">
      <c r="A6" s="19" t="s">
        <v>224</v>
      </c>
      <c r="B6" s="19">
        <v>10.0</v>
      </c>
      <c r="C6" s="20" t="str">
        <f t="shared" si="2"/>
        <v>https://mobiks.com.ua/g71237928-xiaomi-redmi</v>
      </c>
      <c r="D6" s="21"/>
      <c r="E6" s="21"/>
      <c r="F6" s="21"/>
    </row>
    <row r="7">
      <c r="A7" s="19" t="s">
        <v>225</v>
      </c>
      <c r="B7" s="19">
        <v>10.0</v>
      </c>
      <c r="C7" s="20" t="str">
        <f t="shared" si="2"/>
        <v>https://mobiks.com.ua/g71237928-xiaomi-redmi</v>
      </c>
      <c r="D7" s="21"/>
      <c r="E7" s="21"/>
      <c r="F7" s="21"/>
    </row>
    <row r="8">
      <c r="A8" s="19" t="s">
        <v>226</v>
      </c>
      <c r="B8" s="19">
        <v>10.0</v>
      </c>
      <c r="C8" s="20" t="str">
        <f t="shared" ref="C8:C9" si="3">HYPERLINK("https://mobiks.com.ua/p1159719611-zaschitnoe-steklo-matte.html")</f>
        <v>https://mobiks.com.ua/p1159719611-zaschitnoe-steklo-matte.html</v>
      </c>
      <c r="D8" s="21"/>
      <c r="E8" s="21"/>
      <c r="F8" s="21"/>
    </row>
    <row r="9">
      <c r="A9" s="19" t="s">
        <v>227</v>
      </c>
      <c r="B9" s="19">
        <v>10.0</v>
      </c>
      <c r="C9" s="20" t="str">
        <f t="shared" si="3"/>
        <v>https://mobiks.com.ua/p1159719611-zaschitnoe-steklo-matte.html</v>
      </c>
      <c r="D9" s="21"/>
      <c r="E9" s="21"/>
      <c r="F9" s="21"/>
    </row>
    <row r="10">
      <c r="A10" s="19" t="s">
        <v>228</v>
      </c>
      <c r="B10" s="19">
        <v>10.0</v>
      </c>
      <c r="C10" s="20" t="str">
        <f>HYPERLINK("https://mobiks.com.ua/g71237928-xiaomi-redmi")</f>
        <v>https://mobiks.com.ua/g71237928-xiaomi-redmi</v>
      </c>
      <c r="D10" s="21"/>
      <c r="E10" s="21"/>
      <c r="F10" s="21"/>
    </row>
    <row r="11">
      <c r="A11" s="19" t="s">
        <v>229</v>
      </c>
      <c r="B11" s="19">
        <v>10.0</v>
      </c>
      <c r="C11" s="20" t="str">
        <f>HYPERLINK("https://mobiks.com.ua/p1159719611-zaschitnoe-steklo-matte.html")</f>
        <v>https://mobiks.com.ua/p1159719611-zaschitnoe-steklo-matte.html</v>
      </c>
      <c r="D11" s="21"/>
      <c r="E11" s="21"/>
      <c r="F11" s="21"/>
    </row>
    <row r="12">
      <c r="A12" s="19" t="s">
        <v>230</v>
      </c>
      <c r="B12" s="19">
        <v>10.0</v>
      </c>
      <c r="C12" s="20" t="str">
        <f t="shared" ref="C12:C13" si="4">HYPERLINK("https://mobiks.com.ua/g71237928-xiaomi-redmi")</f>
        <v>https://mobiks.com.ua/g71237928-xiaomi-redmi</v>
      </c>
      <c r="D12" s="21"/>
      <c r="E12" s="21"/>
      <c r="F12" s="21"/>
    </row>
    <row r="13">
      <c r="A13" s="19" t="s">
        <v>231</v>
      </c>
      <c r="B13" s="19">
        <v>10.0</v>
      </c>
      <c r="C13" s="20" t="str">
        <f t="shared" si="4"/>
        <v>https://mobiks.com.ua/g71237928-xiaomi-redmi</v>
      </c>
      <c r="D13" s="21"/>
      <c r="E13" s="21"/>
      <c r="F13" s="21"/>
    </row>
    <row r="14">
      <c r="A14" s="19" t="s">
        <v>232</v>
      </c>
      <c r="B14" s="19">
        <v>10.0</v>
      </c>
      <c r="C14" s="20" t="str">
        <f>HYPERLINK("https://mobiks.com.ua/p1159719611-zaschitnoe-steklo-matte.html")</f>
        <v>https://mobiks.com.ua/p1159719611-zaschitnoe-steklo-matte.html</v>
      </c>
      <c r="D14" s="21"/>
      <c r="E14" s="21"/>
      <c r="F1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71"/>
    <col customWidth="1" min="2" max="2" width="9.0"/>
    <col customWidth="1" min="3" max="3" width="42.0"/>
    <col customWidth="1" min="4" max="6" width="33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233</v>
      </c>
      <c r="B3" s="19"/>
      <c r="C3" s="20" t="str">
        <f t="shared" ref="C3:C10" si="1">HYPERLINK("https://mobiks.com.ua/g67148809-xiaomi-redmi")</f>
        <v>https://mobiks.com.ua/g67148809-xiaomi-redmi</v>
      </c>
      <c r="D3" s="14" t="s">
        <v>234</v>
      </c>
      <c r="E3" s="14" t="s">
        <v>235</v>
      </c>
      <c r="F3" s="15" t="s">
        <v>236</v>
      </c>
    </row>
    <row r="4">
      <c r="A4" s="19" t="s">
        <v>237</v>
      </c>
      <c r="B4" s="19"/>
      <c r="C4" s="20" t="str">
        <f t="shared" si="1"/>
        <v>https://mobiks.com.ua/g67148809-xiaomi-redmi</v>
      </c>
      <c r="D4" s="21"/>
      <c r="E4" s="21"/>
      <c r="F4" s="21"/>
    </row>
    <row r="5">
      <c r="A5" s="19" t="s">
        <v>238</v>
      </c>
      <c r="B5" s="19"/>
      <c r="C5" s="20" t="str">
        <f t="shared" si="1"/>
        <v>https://mobiks.com.ua/g67148809-xiaomi-redmi</v>
      </c>
      <c r="D5" s="21"/>
      <c r="E5" s="21"/>
      <c r="F5" s="21"/>
    </row>
    <row r="6">
      <c r="A6" s="19" t="s">
        <v>239</v>
      </c>
      <c r="B6" s="19"/>
      <c r="C6" s="20" t="str">
        <f t="shared" si="1"/>
        <v>https://mobiks.com.ua/g67148809-xiaomi-redmi</v>
      </c>
      <c r="D6" s="21"/>
      <c r="E6" s="21"/>
      <c r="F6" s="21"/>
    </row>
    <row r="7">
      <c r="A7" s="19" t="s">
        <v>240</v>
      </c>
      <c r="B7" s="19"/>
      <c r="C7" s="20" t="str">
        <f t="shared" si="1"/>
        <v>https://mobiks.com.ua/g67148809-xiaomi-redmi</v>
      </c>
      <c r="D7" s="21"/>
      <c r="E7" s="21"/>
      <c r="F7" s="21"/>
    </row>
    <row r="8">
      <c r="A8" s="19" t="s">
        <v>241</v>
      </c>
      <c r="B8" s="19"/>
      <c r="C8" s="20" t="str">
        <f t="shared" si="1"/>
        <v>https://mobiks.com.ua/g67148809-xiaomi-redmi</v>
      </c>
      <c r="D8" s="21"/>
      <c r="E8" s="21"/>
      <c r="F8" s="21"/>
    </row>
    <row r="9">
      <c r="A9" s="19" t="s">
        <v>242</v>
      </c>
      <c r="B9" s="19"/>
      <c r="C9" s="20" t="str">
        <f t="shared" si="1"/>
        <v>https://mobiks.com.ua/g67148809-xiaomi-redmi</v>
      </c>
      <c r="D9" s="21"/>
      <c r="E9" s="21"/>
      <c r="F9" s="21"/>
    </row>
    <row r="10">
      <c r="A10" s="19" t="s">
        <v>243</v>
      </c>
      <c r="B10" s="19"/>
      <c r="C10" s="20" t="str">
        <f t="shared" si="1"/>
        <v>https://mobiks.com.ua/g67148809-xiaomi-redmi</v>
      </c>
      <c r="D10" s="21"/>
      <c r="E10" s="21"/>
      <c r="F10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5.43"/>
    <col customWidth="1" min="2" max="2" width="9.0"/>
    <col customWidth="1" min="3" max="3" width="46.71"/>
    <col customWidth="1" min="4" max="6" width="39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244</v>
      </c>
      <c r="B3" s="19">
        <v>10.0</v>
      </c>
      <c r="C3" s="20" t="str">
        <f t="shared" ref="C3:C9" si="1">HYPERLINK("https://mobiks.com.ua/g59564456-xiaomi-redmi-note")</f>
        <v>https://mobiks.com.ua/g59564456-xiaomi-redmi-note</v>
      </c>
      <c r="D3" s="14" t="s">
        <v>245</v>
      </c>
      <c r="E3" s="14" t="s">
        <v>246</v>
      </c>
      <c r="F3" s="15" t="s">
        <v>247</v>
      </c>
    </row>
    <row r="4">
      <c r="A4" s="19" t="s">
        <v>248</v>
      </c>
      <c r="B4" s="19">
        <v>10.0</v>
      </c>
      <c r="C4" s="20" t="str">
        <f t="shared" si="1"/>
        <v>https://mobiks.com.ua/g59564456-xiaomi-redmi-note</v>
      </c>
      <c r="D4" s="21"/>
      <c r="E4" s="21"/>
      <c r="F4" s="21"/>
    </row>
    <row r="5">
      <c r="A5" s="19" t="s">
        <v>249</v>
      </c>
      <c r="B5" s="19">
        <v>10.0</v>
      </c>
      <c r="C5" s="20" t="str">
        <f t="shared" si="1"/>
        <v>https://mobiks.com.ua/g59564456-xiaomi-redmi-note</v>
      </c>
      <c r="D5" s="21"/>
      <c r="E5" s="21"/>
      <c r="F5" s="21"/>
    </row>
    <row r="6">
      <c r="A6" s="19" t="s">
        <v>250</v>
      </c>
      <c r="B6" s="19">
        <v>10.0</v>
      </c>
      <c r="C6" s="20" t="str">
        <f t="shared" si="1"/>
        <v>https://mobiks.com.ua/g59564456-xiaomi-redmi-note</v>
      </c>
      <c r="D6" s="21"/>
      <c r="E6" s="21"/>
      <c r="F6" s="21"/>
    </row>
    <row r="7">
      <c r="A7" s="19" t="s">
        <v>251</v>
      </c>
      <c r="B7" s="19">
        <v>10.0</v>
      </c>
      <c r="C7" s="20" t="str">
        <f t="shared" si="1"/>
        <v>https://mobiks.com.ua/g59564456-xiaomi-redmi-note</v>
      </c>
      <c r="D7" s="21"/>
      <c r="E7" s="21"/>
      <c r="F7" s="21"/>
    </row>
    <row r="8">
      <c r="A8" s="19" t="s">
        <v>252</v>
      </c>
      <c r="B8" s="19">
        <v>10.0</v>
      </c>
      <c r="C8" s="20" t="str">
        <f t="shared" si="1"/>
        <v>https://mobiks.com.ua/g59564456-xiaomi-redmi-note</v>
      </c>
      <c r="D8" s="21"/>
      <c r="E8" s="21"/>
      <c r="F8" s="21"/>
    </row>
    <row r="9">
      <c r="A9" s="19" t="s">
        <v>253</v>
      </c>
      <c r="B9" s="19">
        <v>10.0</v>
      </c>
      <c r="C9" s="20" t="str">
        <f t="shared" si="1"/>
        <v>https://mobiks.com.ua/g59564456-xiaomi-redmi-note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71"/>
    <col customWidth="1" min="2" max="2" width="9.0"/>
    <col customWidth="1" min="3" max="3" width="42.0"/>
    <col customWidth="1" min="4" max="6" width="51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254</v>
      </c>
      <c r="B3" s="19">
        <v>10.0</v>
      </c>
      <c r="C3" s="20" t="str">
        <f t="shared" ref="C3:C10" si="1">HYPERLINK("https://mobiks.com.ua/g60128084-xiaomi-redmi")</f>
        <v>https://mobiks.com.ua/g60128084-xiaomi-redmi</v>
      </c>
      <c r="D3" s="14" t="s">
        <v>255</v>
      </c>
      <c r="E3" s="14" t="s">
        <v>256</v>
      </c>
      <c r="F3" s="15" t="s">
        <v>257</v>
      </c>
    </row>
    <row r="4">
      <c r="A4" s="19" t="s">
        <v>258</v>
      </c>
      <c r="B4" s="19">
        <v>10.0</v>
      </c>
      <c r="C4" s="20" t="str">
        <f t="shared" si="1"/>
        <v>https://mobiks.com.ua/g60128084-xiaomi-redmi</v>
      </c>
      <c r="D4" s="21"/>
      <c r="E4" s="21"/>
      <c r="F4" s="21"/>
    </row>
    <row r="5">
      <c r="A5" s="19" t="s">
        <v>259</v>
      </c>
      <c r="B5" s="19">
        <v>10.0</v>
      </c>
      <c r="C5" s="20" t="str">
        <f t="shared" si="1"/>
        <v>https://mobiks.com.ua/g60128084-xiaomi-redmi</v>
      </c>
      <c r="D5" s="21"/>
      <c r="E5" s="21"/>
      <c r="F5" s="21"/>
    </row>
    <row r="6">
      <c r="A6" s="19" t="s">
        <v>260</v>
      </c>
      <c r="B6" s="19">
        <v>10.0</v>
      </c>
      <c r="C6" s="20" t="str">
        <f t="shared" si="1"/>
        <v>https://mobiks.com.ua/g60128084-xiaomi-redmi</v>
      </c>
      <c r="D6" s="21"/>
      <c r="E6" s="21"/>
      <c r="F6" s="21"/>
    </row>
    <row r="7">
      <c r="A7" s="19" t="s">
        <v>261</v>
      </c>
      <c r="B7" s="19">
        <v>10.0</v>
      </c>
      <c r="C7" s="20" t="str">
        <f t="shared" si="1"/>
        <v>https://mobiks.com.ua/g60128084-xiaomi-redmi</v>
      </c>
      <c r="D7" s="21"/>
      <c r="E7" s="21"/>
      <c r="F7" s="21"/>
    </row>
    <row r="8">
      <c r="A8" s="19" t="s">
        <v>262</v>
      </c>
      <c r="B8" s="19">
        <v>10.0</v>
      </c>
      <c r="C8" s="20" t="str">
        <f t="shared" si="1"/>
        <v>https://mobiks.com.ua/g60128084-xiaomi-redmi</v>
      </c>
      <c r="D8" s="21"/>
      <c r="E8" s="21"/>
      <c r="F8" s="21"/>
    </row>
    <row r="9">
      <c r="A9" s="19" t="s">
        <v>263</v>
      </c>
      <c r="B9" s="19">
        <v>10.0</v>
      </c>
      <c r="C9" s="20" t="str">
        <f t="shared" si="1"/>
        <v>https://mobiks.com.ua/g60128084-xiaomi-redmi</v>
      </c>
      <c r="D9" s="21"/>
      <c r="E9" s="21"/>
      <c r="F9" s="21"/>
    </row>
    <row r="10">
      <c r="A10" s="19" t="s">
        <v>264</v>
      </c>
      <c r="B10" s="19">
        <v>10.0</v>
      </c>
      <c r="C10" s="20" t="str">
        <f t="shared" si="1"/>
        <v>https://mobiks.com.ua/g60128084-xiaomi-redmi</v>
      </c>
      <c r="D10" s="21"/>
      <c r="E10" s="21"/>
      <c r="F10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71"/>
    <col customWidth="1" min="2" max="2" width="9.0"/>
    <col customWidth="1" min="3" max="3" width="55.71"/>
    <col customWidth="1" min="4" max="6" width="34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265</v>
      </c>
      <c r="B3" s="19">
        <v>10.0</v>
      </c>
      <c r="C3" s="20" t="str">
        <f t="shared" ref="C3:C5" si="1">HYPERLINK("https://mobiks.com.ua/g60127928-xiaomi-redmi")</f>
        <v>https://mobiks.com.ua/g60127928-xiaomi-redmi</v>
      </c>
      <c r="D3" s="14" t="s">
        <v>266</v>
      </c>
      <c r="E3" s="14" t="s">
        <v>267</v>
      </c>
      <c r="F3" s="15" t="s">
        <v>268</v>
      </c>
    </row>
    <row r="4">
      <c r="A4" s="19" t="s">
        <v>269</v>
      </c>
      <c r="B4" s="19">
        <v>10.0</v>
      </c>
      <c r="C4" s="20" t="str">
        <f t="shared" si="1"/>
        <v>https://mobiks.com.ua/g60127928-xiaomi-redmi</v>
      </c>
      <c r="D4" s="21"/>
      <c r="E4" s="21"/>
      <c r="F4" s="21"/>
    </row>
    <row r="5">
      <c r="A5" s="19" t="s">
        <v>270</v>
      </c>
      <c r="B5" s="19">
        <v>10.0</v>
      </c>
      <c r="C5" s="20" t="str">
        <f t="shared" si="1"/>
        <v>https://mobiks.com.ua/g60127928-xiaomi-redmi</v>
      </c>
      <c r="D5" s="21"/>
      <c r="E5" s="21"/>
      <c r="F5" s="21"/>
    </row>
    <row r="6">
      <c r="A6" s="19" t="s">
        <v>271</v>
      </c>
      <c r="B6" s="19">
        <v>10.0</v>
      </c>
      <c r="C6" s="20" t="str">
        <f>HYPERLINK("https://mobiks.com.ua/p948418123-zaschitnoe-steklo-dlya.html")</f>
        <v>https://mobiks.com.ua/p948418123-zaschitnoe-steklo-dlya.html</v>
      </c>
      <c r="D6" s="21"/>
      <c r="E6" s="21"/>
      <c r="F6" s="21"/>
    </row>
    <row r="7">
      <c r="A7" s="19" t="s">
        <v>272</v>
      </c>
      <c r="B7" s="19">
        <v>10.0</v>
      </c>
      <c r="C7" s="20" t="str">
        <f t="shared" ref="C7:C10" si="2">HYPERLINK("https://mobiks.com.ua/g60127928-xiaomi-redmi")</f>
        <v>https://mobiks.com.ua/g60127928-xiaomi-redmi</v>
      </c>
      <c r="D7" s="21"/>
      <c r="E7" s="21"/>
      <c r="F7" s="21"/>
    </row>
    <row r="8">
      <c r="A8" s="19" t="s">
        <v>273</v>
      </c>
      <c r="B8" s="19">
        <v>10.0</v>
      </c>
      <c r="C8" s="20" t="str">
        <f t="shared" si="2"/>
        <v>https://mobiks.com.ua/g60127928-xiaomi-redmi</v>
      </c>
      <c r="D8" s="21"/>
      <c r="E8" s="21"/>
      <c r="F8" s="21"/>
    </row>
    <row r="9">
      <c r="A9" s="19" t="s">
        <v>274</v>
      </c>
      <c r="B9" s="19">
        <v>10.0</v>
      </c>
      <c r="C9" s="20" t="str">
        <f t="shared" si="2"/>
        <v>https://mobiks.com.ua/g60127928-xiaomi-redmi</v>
      </c>
      <c r="D9" s="21"/>
      <c r="E9" s="21"/>
      <c r="F9" s="21"/>
    </row>
    <row r="10">
      <c r="A10" s="19" t="s">
        <v>275</v>
      </c>
      <c r="B10" s="19">
        <v>10.0</v>
      </c>
      <c r="C10" s="20" t="str">
        <f t="shared" si="2"/>
        <v>https://mobiks.com.ua/g60127928-xiaomi-redmi</v>
      </c>
      <c r="D10" s="21"/>
      <c r="E10" s="21"/>
      <c r="F10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5.43"/>
    <col customWidth="1" min="2" max="2" width="9.0"/>
    <col customWidth="1" min="3" max="3" width="47.71"/>
    <col customWidth="1" min="4" max="6" width="30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276</v>
      </c>
      <c r="B3" s="19">
        <v>10.0</v>
      </c>
      <c r="C3" s="20" t="str">
        <f>HYPERLINK("https://mobiks.com.ua/g100092380-xiaomi-redmi-note")</f>
        <v>https://mobiks.com.ua/g100092380-xiaomi-redmi-note</v>
      </c>
      <c r="D3" s="14" t="s">
        <v>277</v>
      </c>
      <c r="E3" s="14" t="s">
        <v>278</v>
      </c>
      <c r="F3" s="15" t="s">
        <v>279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6.43"/>
    <col customWidth="1" min="2" max="2" width="9.0"/>
    <col customWidth="1" min="3" max="3" width="47.71"/>
    <col customWidth="1" min="4" max="6" width="37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280</v>
      </c>
      <c r="B3" s="19">
        <v>40.0</v>
      </c>
      <c r="C3" s="20" t="str">
        <f t="shared" ref="C3:C9" si="1">HYPERLINK("https://mobiks.com.ua/g100092388-xiaomi-redmi-note")</f>
        <v>https://mobiks.com.ua/g100092388-xiaomi-redmi-note</v>
      </c>
      <c r="D3" s="14" t="s">
        <v>281</v>
      </c>
      <c r="E3" s="14" t="s">
        <v>282</v>
      </c>
      <c r="F3" s="15" t="s">
        <v>283</v>
      </c>
    </row>
    <row r="4">
      <c r="A4" s="19" t="s">
        <v>284</v>
      </c>
      <c r="B4" s="19">
        <v>30.0</v>
      </c>
      <c r="C4" s="20" t="str">
        <f t="shared" si="1"/>
        <v>https://mobiks.com.ua/g100092388-xiaomi-redmi-note</v>
      </c>
      <c r="D4" s="21"/>
      <c r="E4" s="21"/>
      <c r="F4" s="21"/>
    </row>
    <row r="5">
      <c r="A5" s="19" t="s">
        <v>285</v>
      </c>
      <c r="B5" s="19">
        <v>30.0</v>
      </c>
      <c r="C5" s="20" t="str">
        <f t="shared" si="1"/>
        <v>https://mobiks.com.ua/g100092388-xiaomi-redmi-note</v>
      </c>
      <c r="D5" s="21"/>
      <c r="E5" s="21"/>
      <c r="F5" s="21"/>
    </row>
    <row r="6">
      <c r="A6" s="19" t="s">
        <v>286</v>
      </c>
      <c r="B6" s="19">
        <v>20.0</v>
      </c>
      <c r="C6" s="20" t="str">
        <f t="shared" si="1"/>
        <v>https://mobiks.com.ua/g100092388-xiaomi-redmi-note</v>
      </c>
      <c r="D6" s="21"/>
      <c r="E6" s="21"/>
      <c r="F6" s="21"/>
    </row>
    <row r="7">
      <c r="A7" s="19" t="s">
        <v>287</v>
      </c>
      <c r="B7" s="19">
        <v>20.0</v>
      </c>
      <c r="C7" s="20" t="str">
        <f t="shared" si="1"/>
        <v>https://mobiks.com.ua/g100092388-xiaomi-redmi-note</v>
      </c>
      <c r="D7" s="21"/>
      <c r="E7" s="21"/>
      <c r="F7" s="21"/>
    </row>
    <row r="8">
      <c r="A8" s="19" t="s">
        <v>288</v>
      </c>
      <c r="B8" s="19">
        <v>10.0</v>
      </c>
      <c r="C8" s="20" t="str">
        <f t="shared" si="1"/>
        <v>https://mobiks.com.ua/g100092388-xiaomi-redmi-note</v>
      </c>
      <c r="D8" s="21"/>
      <c r="E8" s="21"/>
      <c r="F8" s="21"/>
    </row>
    <row r="9">
      <c r="A9" s="19" t="s">
        <v>289</v>
      </c>
      <c r="B9" s="19">
        <v>10.0</v>
      </c>
      <c r="C9" s="20" t="str">
        <f t="shared" si="1"/>
        <v>https://mobiks.com.ua/g100092388-xiaomi-redmi-note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9.14"/>
    <col customWidth="1" min="2" max="2" width="9.0"/>
    <col customWidth="1" min="3" max="3" width="40.86"/>
    <col customWidth="1" min="4" max="6" width="48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290</v>
      </c>
      <c r="B3" s="19">
        <v>10.0</v>
      </c>
      <c r="C3" s="20" t="str">
        <f t="shared" ref="C3:C5" si="1">HYPERLINK("https://mobiks.com.ua/g100092391-xiaomi-lite")</f>
        <v>https://mobiks.com.ua/g100092391-xiaomi-lite</v>
      </c>
      <c r="D3" s="14" t="s">
        <v>291</v>
      </c>
      <c r="E3" s="14" t="s">
        <v>292</v>
      </c>
      <c r="F3" s="15" t="s">
        <v>293</v>
      </c>
    </row>
    <row r="4">
      <c r="A4" s="19" t="s">
        <v>294</v>
      </c>
      <c r="B4" s="19">
        <v>10.0</v>
      </c>
      <c r="C4" s="20" t="str">
        <f t="shared" si="1"/>
        <v>https://mobiks.com.ua/g100092391-xiaomi-lite</v>
      </c>
      <c r="D4" s="21"/>
      <c r="E4" s="21"/>
      <c r="F4" s="21"/>
    </row>
    <row r="5">
      <c r="A5" s="19" t="s">
        <v>295</v>
      </c>
      <c r="B5" s="19">
        <v>10.0</v>
      </c>
      <c r="C5" s="20" t="str">
        <f t="shared" si="1"/>
        <v>https://mobiks.com.ua/g100092391-xiaomi-lite</v>
      </c>
      <c r="D5" s="21"/>
      <c r="E5" s="21"/>
      <c r="F5" s="21"/>
    </row>
    <row r="6">
      <c r="A6" s="19" t="s">
        <v>296</v>
      </c>
      <c r="B6" s="19">
        <v>10.0</v>
      </c>
      <c r="C6" s="20" t="str">
        <f>HYPERLINK("https://mobiks.com.ua/g59560859-xiaomi")</f>
        <v>https://mobiks.com.ua/g59560859-xiaomi</v>
      </c>
      <c r="D6" s="21"/>
      <c r="E6" s="21"/>
      <c r="F6" s="21"/>
    </row>
    <row r="7">
      <c r="A7" s="19" t="s">
        <v>297</v>
      </c>
      <c r="B7" s="19">
        <v>10.0</v>
      </c>
      <c r="C7" s="20" t="str">
        <f t="shared" ref="C7:C15" si="2">HYPERLINK("https://mobiks.com.ua/g100092391-xiaomi-lite")</f>
        <v>https://mobiks.com.ua/g100092391-xiaomi-lite</v>
      </c>
      <c r="D7" s="21"/>
      <c r="E7" s="21"/>
      <c r="F7" s="21"/>
    </row>
    <row r="8">
      <c r="A8" s="19" t="s">
        <v>298</v>
      </c>
      <c r="B8" s="19">
        <v>10.0</v>
      </c>
      <c r="C8" s="20" t="str">
        <f t="shared" si="2"/>
        <v>https://mobiks.com.ua/g100092391-xiaomi-lite</v>
      </c>
      <c r="D8" s="21"/>
      <c r="E8" s="21"/>
      <c r="F8" s="21"/>
    </row>
    <row r="9">
      <c r="A9" s="19" t="s">
        <v>299</v>
      </c>
      <c r="B9" s="19">
        <v>10.0</v>
      </c>
      <c r="C9" s="20" t="str">
        <f t="shared" si="2"/>
        <v>https://mobiks.com.ua/g100092391-xiaomi-lite</v>
      </c>
      <c r="D9" s="21"/>
      <c r="E9" s="21"/>
      <c r="F9" s="21"/>
    </row>
    <row r="10">
      <c r="A10" s="19" t="s">
        <v>300</v>
      </c>
      <c r="B10" s="19">
        <v>10.0</v>
      </c>
      <c r="C10" s="20" t="str">
        <f t="shared" si="2"/>
        <v>https://mobiks.com.ua/g100092391-xiaomi-lite</v>
      </c>
      <c r="D10" s="21"/>
      <c r="E10" s="21"/>
      <c r="F10" s="21"/>
    </row>
    <row r="11">
      <c r="A11" s="19" t="s">
        <v>301</v>
      </c>
      <c r="B11" s="19">
        <v>10.0</v>
      </c>
      <c r="C11" s="20" t="str">
        <f t="shared" si="2"/>
        <v>https://mobiks.com.ua/g100092391-xiaomi-lite</v>
      </c>
      <c r="D11" s="21"/>
      <c r="E11" s="21"/>
      <c r="F11" s="21"/>
    </row>
    <row r="12">
      <c r="A12" s="19" t="s">
        <v>302</v>
      </c>
      <c r="B12" s="19">
        <v>10.0</v>
      </c>
      <c r="C12" s="20" t="str">
        <f t="shared" si="2"/>
        <v>https://mobiks.com.ua/g100092391-xiaomi-lite</v>
      </c>
      <c r="D12" s="21"/>
      <c r="E12" s="21"/>
      <c r="F12" s="21"/>
    </row>
    <row r="13">
      <c r="A13" s="19" t="s">
        <v>303</v>
      </c>
      <c r="B13" s="19">
        <v>10.0</v>
      </c>
      <c r="C13" s="20" t="str">
        <f t="shared" si="2"/>
        <v>https://mobiks.com.ua/g100092391-xiaomi-lite</v>
      </c>
      <c r="D13" s="21"/>
      <c r="E13" s="21"/>
      <c r="F13" s="21"/>
    </row>
    <row r="14">
      <c r="A14" s="19" t="s">
        <v>304</v>
      </c>
      <c r="B14" s="19">
        <v>10.0</v>
      </c>
      <c r="C14" s="20" t="str">
        <f t="shared" si="2"/>
        <v>https://mobiks.com.ua/g100092391-xiaomi-lite</v>
      </c>
      <c r="D14" s="21"/>
      <c r="E14" s="21"/>
      <c r="F14" s="21"/>
    </row>
    <row r="15">
      <c r="A15" s="19" t="s">
        <v>305</v>
      </c>
      <c r="B15" s="19">
        <v>10.0</v>
      </c>
      <c r="C15" s="20" t="str">
        <f t="shared" si="2"/>
        <v>https://mobiks.com.ua/g100092391-xiaomi-lite</v>
      </c>
      <c r="D15" s="21"/>
      <c r="E15" s="21"/>
      <c r="F15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3.14"/>
    <col customWidth="1" min="2" max="2" width="9.0"/>
    <col customWidth="1" min="3" max="3" width="47.71"/>
    <col customWidth="1" min="4" max="6" width="41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306</v>
      </c>
      <c r="B3" s="19">
        <v>40.0</v>
      </c>
      <c r="C3" s="20" t="str">
        <f t="shared" ref="C3:C7" si="1">HYPERLINK("https://mobiks.com.ua/g109972622-xiaomi-redmi-note")</f>
        <v>https://mobiks.com.ua/g109972622-xiaomi-redmi-note</v>
      </c>
      <c r="D3" s="14" t="s">
        <v>307</v>
      </c>
      <c r="E3" s="14" t="s">
        <v>308</v>
      </c>
      <c r="F3" s="15" t="s">
        <v>309</v>
      </c>
    </row>
    <row r="4">
      <c r="A4" s="19" t="s">
        <v>310</v>
      </c>
      <c r="B4" s="19">
        <v>30.0</v>
      </c>
      <c r="C4" s="20" t="str">
        <f t="shared" si="1"/>
        <v>https://mobiks.com.ua/g109972622-xiaomi-redmi-note</v>
      </c>
      <c r="D4" s="21"/>
      <c r="E4" s="21"/>
      <c r="F4" s="21"/>
    </row>
    <row r="5">
      <c r="A5" s="19" t="s">
        <v>311</v>
      </c>
      <c r="B5" s="19">
        <v>20.0</v>
      </c>
      <c r="C5" s="20" t="str">
        <f t="shared" si="1"/>
        <v>https://mobiks.com.ua/g109972622-xiaomi-redmi-note</v>
      </c>
      <c r="D5" s="21"/>
      <c r="E5" s="21"/>
      <c r="F5" s="21"/>
    </row>
    <row r="6">
      <c r="A6" s="19" t="s">
        <v>312</v>
      </c>
      <c r="B6" s="19">
        <v>20.0</v>
      </c>
      <c r="C6" s="20" t="str">
        <f t="shared" si="1"/>
        <v>https://mobiks.com.ua/g109972622-xiaomi-redmi-note</v>
      </c>
      <c r="D6" s="21"/>
      <c r="E6" s="21"/>
      <c r="F6" s="21"/>
    </row>
    <row r="7">
      <c r="A7" s="19" t="s">
        <v>313</v>
      </c>
      <c r="B7" s="19">
        <v>10.0</v>
      </c>
      <c r="C7" s="20" t="str">
        <f t="shared" si="1"/>
        <v>https://mobiks.com.ua/g109972622-xiaomi-redmi-note</v>
      </c>
      <c r="D7" s="21"/>
      <c r="E7" s="21"/>
      <c r="F7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71"/>
    <col customWidth="1" min="2" max="2" width="9.0"/>
    <col customWidth="1" min="3" max="3" width="62.0"/>
    <col customWidth="1" min="4" max="6" width="38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314</v>
      </c>
      <c r="B3" s="19">
        <v>0.0</v>
      </c>
      <c r="C3" s="20" t="str">
        <f>HYPERLINK("https://mobiks.com.ua/p1666462363-zaschitnoe-steklo-antishpion.html")</f>
        <v>https://mobiks.com.ua/p1666462363-zaschitnoe-steklo-antishpion.html</v>
      </c>
      <c r="D3" s="14" t="s">
        <v>315</v>
      </c>
      <c r="E3" s="14" t="s">
        <v>316</v>
      </c>
      <c r="F3" s="15" t="s">
        <v>317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0"/>
    <col customWidth="1" min="2" max="2" width="9.0"/>
    <col customWidth="1" min="3" max="3" width="46.71"/>
    <col customWidth="1" min="4" max="6" width="43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318</v>
      </c>
      <c r="B3" s="19">
        <v>20.0</v>
      </c>
      <c r="C3" s="20" t="str">
        <f t="shared" ref="C3:C7" si="1">HYPERLINK("https://mobiks.com.ua/g110060254-xiaomi-redmi-10c")</f>
        <v>https://mobiks.com.ua/g110060254-xiaomi-redmi-10c</v>
      </c>
      <c r="D3" s="14" t="s">
        <v>319</v>
      </c>
      <c r="E3" s="14" t="s">
        <v>320</v>
      </c>
      <c r="F3" s="15" t="s">
        <v>321</v>
      </c>
    </row>
    <row r="4">
      <c r="A4" s="19" t="s">
        <v>322</v>
      </c>
      <c r="B4" s="19">
        <v>10.0</v>
      </c>
      <c r="C4" s="20" t="str">
        <f t="shared" si="1"/>
        <v>https://mobiks.com.ua/g110060254-xiaomi-redmi-10c</v>
      </c>
      <c r="D4" s="21"/>
      <c r="E4" s="21"/>
      <c r="F4" s="21"/>
    </row>
    <row r="5">
      <c r="A5" s="19" t="s">
        <v>323</v>
      </c>
      <c r="B5" s="19">
        <v>10.0</v>
      </c>
      <c r="C5" s="20" t="str">
        <f t="shared" si="1"/>
        <v>https://mobiks.com.ua/g110060254-xiaomi-redmi-10c</v>
      </c>
      <c r="D5" s="21"/>
      <c r="E5" s="21"/>
      <c r="F5" s="21"/>
    </row>
    <row r="6">
      <c r="A6" s="19" t="s">
        <v>324</v>
      </c>
      <c r="B6" s="19">
        <v>10.0</v>
      </c>
      <c r="C6" s="20" t="str">
        <f t="shared" si="1"/>
        <v>https://mobiks.com.ua/g110060254-xiaomi-redmi-10c</v>
      </c>
      <c r="D6" s="21"/>
      <c r="E6" s="21"/>
      <c r="F6" s="21"/>
    </row>
    <row r="7">
      <c r="A7" s="19" t="s">
        <v>325</v>
      </c>
      <c r="B7" s="19">
        <v>0.0</v>
      </c>
      <c r="C7" s="20" t="str">
        <f t="shared" si="1"/>
        <v>https://mobiks.com.ua/g110060254-xiaomi-redmi-10c</v>
      </c>
      <c r="D7" s="21"/>
      <c r="E7" s="21"/>
      <c r="F7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71"/>
    <col customWidth="1" min="2" max="2" width="9.0"/>
    <col customWidth="1" min="3" max="3" width="43.14"/>
    <col customWidth="1" min="4" max="6" width="39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326</v>
      </c>
      <c r="B3" s="19">
        <v>10.0</v>
      </c>
      <c r="C3" s="20" t="str">
        <f>HYPERLINK("https://mobiks.com.ua/g115849084-xiaomi-redmi")</f>
        <v>https://mobiks.com.ua/g115849084-xiaomi-redmi</v>
      </c>
      <c r="D3" s="14" t="s">
        <v>327</v>
      </c>
      <c r="E3" s="14" t="s">
        <v>328</v>
      </c>
      <c r="F3" s="15" t="s">
        <v>329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86"/>
    <col customWidth="1" min="2" max="2" width="9.0"/>
    <col customWidth="1" min="3" max="3" width="62.0"/>
    <col customWidth="1" min="4" max="6" width="33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330</v>
      </c>
      <c r="B3" s="19"/>
      <c r="C3" s="20" t="str">
        <f>HYPERLINK("https://mobiks.com.ua/g119522351-xiaomi-redmi")</f>
        <v>https://mobiks.com.ua/g119522351-xiaomi-redmi</v>
      </c>
      <c r="D3" s="14" t="s">
        <v>331</v>
      </c>
      <c r="E3" s="14" t="s">
        <v>332</v>
      </c>
      <c r="F3" s="15" t="s">
        <v>333</v>
      </c>
    </row>
    <row r="4">
      <c r="A4" s="19" t="s">
        <v>334</v>
      </c>
      <c r="B4" s="19"/>
      <c r="C4" s="20" t="str">
        <f>HYPERLINK("https://mobiks.com.ua/p1893628794-zaschitnoe-steklo-antishpion.html")</f>
        <v>https://mobiks.com.ua/p1893628794-zaschitnoe-steklo-antishpion.html</v>
      </c>
      <c r="D4" s="21"/>
      <c r="E4" s="21"/>
      <c r="F4" s="21"/>
    </row>
    <row r="5">
      <c r="A5" s="19" t="s">
        <v>335</v>
      </c>
      <c r="B5" s="19"/>
      <c r="C5" s="20" t="str">
        <f>HYPERLINK("https://mobiks.com.ua/g119522351-xiaomi-redmi")</f>
        <v>https://mobiks.com.ua/g119522351-xiaomi-redmi</v>
      </c>
      <c r="D5" s="21"/>
      <c r="E5" s="21"/>
      <c r="F5" s="21"/>
    </row>
    <row r="6">
      <c r="A6" s="19" t="s">
        <v>336</v>
      </c>
      <c r="B6" s="19"/>
      <c r="C6" s="20" t="str">
        <f>HYPERLINK("https://mobiks.com.ua/p1893628794-zaschitnoe-steklo-antishpion.html")</f>
        <v>https://mobiks.com.ua/p1893628794-zaschitnoe-steklo-antishpion.html</v>
      </c>
      <c r="D6" s="21"/>
      <c r="E6" s="21"/>
      <c r="F6" s="21"/>
    </row>
    <row r="7">
      <c r="A7" s="19" t="s">
        <v>337</v>
      </c>
      <c r="B7" s="19"/>
      <c r="C7" s="20" t="str">
        <f t="shared" ref="C7:C9" si="1">HYPERLINK("https://mobiks.com.ua/g119522351-xiaomi-redmi")</f>
        <v>https://mobiks.com.ua/g119522351-xiaomi-redmi</v>
      </c>
      <c r="D7" s="21"/>
      <c r="E7" s="21"/>
      <c r="F7" s="21"/>
    </row>
    <row r="8">
      <c r="A8" s="19" t="s">
        <v>338</v>
      </c>
      <c r="B8" s="19"/>
      <c r="C8" s="20" t="str">
        <f t="shared" si="1"/>
        <v>https://mobiks.com.ua/g119522351-xiaomi-redmi</v>
      </c>
      <c r="D8" s="21"/>
      <c r="E8" s="21"/>
      <c r="F8" s="21"/>
    </row>
    <row r="9">
      <c r="A9" s="19" t="s">
        <v>339</v>
      </c>
      <c r="B9" s="19"/>
      <c r="C9" s="20" t="str">
        <f t="shared" si="1"/>
        <v>https://mobiks.com.ua/g119522351-xiaomi-redmi</v>
      </c>
      <c r="D9" s="21"/>
      <c r="E9" s="21"/>
      <c r="F9" s="21"/>
    </row>
    <row r="10">
      <c r="A10" s="19" t="s">
        <v>340</v>
      </c>
      <c r="B10" s="19"/>
      <c r="C10" s="20" t="str">
        <f>HYPERLINK("https://mobiks.com.ua/p1893628794-zaschitnoe-steklo-antishpion.html")</f>
        <v>https://mobiks.com.ua/p1893628794-zaschitnoe-steklo-antishpion.html</v>
      </c>
      <c r="D10" s="21"/>
      <c r="E10" s="21"/>
      <c r="F10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0"/>
    <col customWidth="1" min="2" max="2" width="9.0"/>
    <col customWidth="1" min="3" max="3" width="42.29"/>
    <col customWidth="1" min="4" max="6" width="39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341</v>
      </c>
      <c r="B3" s="19">
        <v>20.0</v>
      </c>
      <c r="C3" s="20" t="str">
        <f t="shared" ref="C3:C5" si="1">HYPERLINK("https://mobiks.com.ua/g115849098-xiaomi-poco")</f>
        <v>https://mobiks.com.ua/g115849098-xiaomi-poco</v>
      </c>
      <c r="D3" s="14" t="s">
        <v>342</v>
      </c>
      <c r="E3" s="14" t="s">
        <v>343</v>
      </c>
      <c r="F3" s="15" t="s">
        <v>344</v>
      </c>
    </row>
    <row r="4">
      <c r="A4" s="19" t="s">
        <v>345</v>
      </c>
      <c r="B4" s="19">
        <v>10.0</v>
      </c>
      <c r="C4" s="20" t="str">
        <f t="shared" si="1"/>
        <v>https://mobiks.com.ua/g115849098-xiaomi-poco</v>
      </c>
      <c r="D4" s="21"/>
      <c r="E4" s="21"/>
      <c r="F4" s="21"/>
    </row>
    <row r="5">
      <c r="A5" s="19" t="s">
        <v>346</v>
      </c>
      <c r="B5" s="19">
        <v>10.0</v>
      </c>
      <c r="C5" s="20" t="str">
        <f t="shared" si="1"/>
        <v>https://mobiks.com.ua/g115849098-xiaomi-poco</v>
      </c>
      <c r="D5" s="21"/>
      <c r="E5" s="21"/>
      <c r="F5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37.0"/>
    <col customWidth="1" min="2" max="2" width="9.0"/>
    <col customWidth="1" min="3" max="3" width="47.71"/>
    <col customWidth="1" min="4" max="6" width="36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347</v>
      </c>
      <c r="B3" s="19"/>
      <c r="C3" s="20" t="str">
        <f t="shared" ref="C3:C6" si="1">HYPERLINK("https://mobiks.com.ua/g118924549-xiaomi-redmi-note")</f>
        <v>https://mobiks.com.ua/g118924549-xiaomi-redmi-note</v>
      </c>
      <c r="D3" s="14" t="s">
        <v>348</v>
      </c>
      <c r="E3" s="14" t="s">
        <v>349</v>
      </c>
      <c r="F3" s="15" t="s">
        <v>350</v>
      </c>
    </row>
    <row r="4">
      <c r="A4" s="19" t="s">
        <v>351</v>
      </c>
      <c r="B4" s="19"/>
      <c r="C4" s="20" t="str">
        <f t="shared" si="1"/>
        <v>https://mobiks.com.ua/g118924549-xiaomi-redmi-note</v>
      </c>
      <c r="D4" s="21"/>
      <c r="E4" s="21"/>
      <c r="F4" s="21"/>
    </row>
    <row r="5">
      <c r="A5" s="19" t="s">
        <v>352</v>
      </c>
      <c r="B5" s="19"/>
      <c r="C5" s="20" t="str">
        <f t="shared" si="1"/>
        <v>https://mobiks.com.ua/g118924549-xiaomi-redmi-note</v>
      </c>
      <c r="D5" s="21"/>
      <c r="E5" s="21"/>
      <c r="F5" s="21"/>
    </row>
    <row r="6">
      <c r="A6" s="19" t="s">
        <v>353</v>
      </c>
      <c r="B6" s="19"/>
      <c r="C6" s="20" t="str">
        <f t="shared" si="1"/>
        <v>https://mobiks.com.ua/g118924549-xiaomi-redmi-note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0"/>
    <col customWidth="1" min="2" max="2" width="9.0"/>
    <col customWidth="1" min="3" max="3" width="47.71"/>
    <col customWidth="1" min="4" max="6" width="29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354</v>
      </c>
      <c r="B3" s="19"/>
      <c r="C3" s="20" t="str">
        <f t="shared" ref="C3:C6" si="1">HYPERLINK("https://mobiks.com.ua/g119273944-xiaomi-redmi-note")</f>
        <v>https://mobiks.com.ua/g119273944-xiaomi-redmi-note</v>
      </c>
      <c r="D3" s="14" t="s">
        <v>355</v>
      </c>
      <c r="E3" s="14" t="s">
        <v>356</v>
      </c>
      <c r="F3" s="15" t="s">
        <v>357</v>
      </c>
    </row>
    <row r="4">
      <c r="A4" s="19" t="s">
        <v>358</v>
      </c>
      <c r="B4" s="19"/>
      <c r="C4" s="20" t="str">
        <f t="shared" si="1"/>
        <v>https://mobiks.com.ua/g119273944-xiaomi-redmi-note</v>
      </c>
      <c r="D4" s="21"/>
      <c r="E4" s="21"/>
      <c r="F4" s="21"/>
    </row>
    <row r="5">
      <c r="A5" s="19" t="s">
        <v>359</v>
      </c>
      <c r="B5" s="19"/>
      <c r="C5" s="20" t="str">
        <f t="shared" si="1"/>
        <v>https://mobiks.com.ua/g119273944-xiaomi-redmi-note</v>
      </c>
      <c r="D5" s="21"/>
      <c r="E5" s="21"/>
      <c r="F5" s="21"/>
    </row>
    <row r="6">
      <c r="A6" s="19" t="s">
        <v>360</v>
      </c>
      <c r="B6" s="19"/>
      <c r="C6" s="20" t="str">
        <f t="shared" si="1"/>
        <v>https://mobiks.com.ua/g119273944-xiaomi-redmi-note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9.0"/>
    <col customWidth="1" min="2" max="2" width="9.0"/>
    <col customWidth="1" min="3" max="3" width="47.71"/>
    <col customWidth="1" min="4" max="6" width="40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361</v>
      </c>
      <c r="B3" s="19">
        <v>10.0</v>
      </c>
      <c r="C3" s="20" t="str">
        <f t="shared" ref="C3:C4" si="1">HYPERLINK("https://mobiks.com.ua/g119520891-xiaomi-redmi-note")</f>
        <v>https://mobiks.com.ua/g119520891-xiaomi-redmi-note</v>
      </c>
      <c r="D3" s="14" t="s">
        <v>362</v>
      </c>
      <c r="E3" s="14" t="s">
        <v>363</v>
      </c>
      <c r="F3" s="15" t="s">
        <v>364</v>
      </c>
    </row>
    <row r="4">
      <c r="A4" s="19" t="s">
        <v>365</v>
      </c>
      <c r="B4" s="19">
        <v>10.0</v>
      </c>
      <c r="C4" s="20" t="str">
        <f t="shared" si="1"/>
        <v>https://mobiks.com.ua/g119520891-xiaomi-redmi-note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0.29"/>
    <col customWidth="1" min="2" max="2" width="9.0"/>
    <col customWidth="1" min="3" max="3" width="62.0"/>
    <col customWidth="1" min="4" max="6" width="39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366</v>
      </c>
      <c r="B3" s="19"/>
      <c r="C3" s="20" t="str">
        <f>HYPERLINK("https://mobiks.com.ua/g119506481-xiaomi-redmi-note")</f>
        <v>https://mobiks.com.ua/g119506481-xiaomi-redmi-note</v>
      </c>
      <c r="D3" s="14" t="s">
        <v>367</v>
      </c>
      <c r="E3" s="14" t="s">
        <v>368</v>
      </c>
      <c r="F3" s="15" t="s">
        <v>369</v>
      </c>
    </row>
    <row r="4">
      <c r="A4" s="19" t="s">
        <v>370</v>
      </c>
      <c r="B4" s="19"/>
      <c r="C4" s="20" t="str">
        <f>HYPERLINK("https://mobiks.com.ua/p1968606416-zaschitnoe-steklo-antishpion.html")</f>
        <v>https://mobiks.com.ua/p1968606416-zaschitnoe-steklo-antishpion.html</v>
      </c>
      <c r="D4" s="21"/>
      <c r="E4" s="21"/>
      <c r="F4" s="21"/>
    </row>
    <row r="5">
      <c r="A5" s="19" t="s">
        <v>371</v>
      </c>
      <c r="B5" s="19"/>
      <c r="C5" s="20" t="str">
        <f t="shared" ref="C5:C6" si="1">HYPERLINK("https://mobiks.com.ua/g119506481-xiaomi-redmi-note")</f>
        <v>https://mobiks.com.ua/g119506481-xiaomi-redmi-note</v>
      </c>
      <c r="D5" s="21"/>
      <c r="E5" s="21"/>
      <c r="F5" s="21"/>
    </row>
    <row r="6">
      <c r="A6" s="19" t="s">
        <v>372</v>
      </c>
      <c r="B6" s="19"/>
      <c r="C6" s="20" t="str">
        <f t="shared" si="1"/>
        <v>https://mobiks.com.ua/g119506481-xiaomi-redmi-note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0.29"/>
    <col customWidth="1" min="2" max="2" width="9.0"/>
    <col customWidth="1" min="3" max="3" width="47.71"/>
    <col customWidth="1" min="4" max="6" width="46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373</v>
      </c>
      <c r="B3" s="19"/>
      <c r="C3" s="20" t="str">
        <f t="shared" ref="C3:C6" si="1">HYPERLINK("https://mobiks.com.ua/g119274131-xiaomi-redmi-note")</f>
        <v>https://mobiks.com.ua/g119274131-xiaomi-redmi-note</v>
      </c>
      <c r="D3" s="14" t="s">
        <v>374</v>
      </c>
      <c r="E3" s="14" t="s">
        <v>375</v>
      </c>
      <c r="F3" s="15" t="s">
        <v>376</v>
      </c>
    </row>
    <row r="4">
      <c r="A4" s="19" t="s">
        <v>377</v>
      </c>
      <c r="B4" s="19"/>
      <c r="C4" s="20" t="str">
        <f t="shared" si="1"/>
        <v>https://mobiks.com.ua/g119274131-xiaomi-redmi-note</v>
      </c>
      <c r="D4" s="21"/>
      <c r="E4" s="21"/>
      <c r="F4" s="21"/>
    </row>
    <row r="5">
      <c r="A5" s="19" t="s">
        <v>378</v>
      </c>
      <c r="B5" s="19"/>
      <c r="C5" s="20" t="str">
        <f t="shared" si="1"/>
        <v>https://mobiks.com.ua/g119274131-xiaomi-redmi-note</v>
      </c>
      <c r="D5" s="21"/>
      <c r="E5" s="21"/>
      <c r="F5" s="21"/>
    </row>
    <row r="6">
      <c r="A6" s="19" t="s">
        <v>379</v>
      </c>
      <c r="B6" s="19"/>
      <c r="C6" s="20" t="str">
        <f t="shared" si="1"/>
        <v>https://mobiks.com.ua/g119274131-xiaomi-redmi-note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2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1.43"/>
    <col customWidth="1" min="2" max="2" width="9.0"/>
    <col customWidth="1" min="3" max="3" width="47.71"/>
    <col customWidth="1" min="4" max="6" width="41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380</v>
      </c>
      <c r="B3" s="19"/>
      <c r="C3" s="20" t="str">
        <f>HYPERLINK("https://mobiks.com.ua/g119283752-xiaomi-redmi-note")</f>
        <v>https://mobiks.com.ua/g119283752-xiaomi-redmi-note</v>
      </c>
      <c r="D3" s="14" t="s">
        <v>381</v>
      </c>
      <c r="E3" s="14" t="s">
        <v>382</v>
      </c>
      <c r="F3" s="15" t="s">
        <v>383</v>
      </c>
    </row>
    <row r="4">
      <c r="A4" s="19" t="s">
        <v>384</v>
      </c>
      <c r="B4" s="19"/>
      <c r="C4" s="20" t="str">
        <f>HYPERLINK("https://mobiks.com.ua/g119274131-xiaomi-redmi-note")</f>
        <v>https://mobiks.com.ua/g119274131-xiaomi-redmi-note</v>
      </c>
      <c r="D4" s="21"/>
      <c r="E4" s="21"/>
      <c r="F4" s="21"/>
    </row>
    <row r="5">
      <c r="A5" s="19" t="s">
        <v>385</v>
      </c>
      <c r="B5" s="19"/>
      <c r="C5" s="20" t="str">
        <f t="shared" ref="C5:C6" si="1">HYPERLINK("https://mobiks.com.ua/g119283752-xiaomi-redmi-note")</f>
        <v>https://mobiks.com.ua/g119283752-xiaomi-redmi-note</v>
      </c>
      <c r="D5" s="21"/>
      <c r="E5" s="21"/>
      <c r="F5" s="21"/>
    </row>
    <row r="6">
      <c r="A6" s="19" t="s">
        <v>386</v>
      </c>
      <c r="B6" s="19"/>
      <c r="C6" s="20" t="str">
        <f t="shared" si="1"/>
        <v>https://mobiks.com.ua/g119283752-xiaomi-redmi-note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43"/>
    <col customWidth="1" min="2" max="2" width="9.0"/>
    <col customWidth="1" min="3" max="3" width="62.0"/>
    <col customWidth="1" min="4" max="6" width="44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387</v>
      </c>
      <c r="B3" s="19">
        <v>10.0</v>
      </c>
      <c r="C3" s="20" t="str">
        <f>HYPERLINK("https://mobiks.com.ua/p1805673301-zaschitnoe-steklo-antishpion.html")</f>
        <v>https://mobiks.com.ua/p1805673301-zaschitnoe-steklo-antishpion.html</v>
      </c>
      <c r="D3" s="14" t="s">
        <v>388</v>
      </c>
      <c r="E3" s="14" t="s">
        <v>389</v>
      </c>
      <c r="F3" s="15" t="s">
        <v>390</v>
      </c>
    </row>
    <row r="4">
      <c r="A4" s="19" t="s">
        <v>391</v>
      </c>
      <c r="B4" s="19">
        <v>10.0</v>
      </c>
      <c r="C4" s="20" t="str">
        <f>HYPERLINK("https://mobiks.com.ua/g115849122-xiaomi-lite")</f>
        <v>https://mobiks.com.ua/g115849122-xiaomi-lite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29"/>
    <col customWidth="1" min="2" max="2" width="9.0"/>
    <col customWidth="1" min="3" max="3" width="46.43"/>
    <col customWidth="1" min="4" max="6" width="42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392</v>
      </c>
      <c r="B3" s="19">
        <v>20.0</v>
      </c>
      <c r="C3" s="20" t="str">
        <f>HYPERLINK("https://mobiks.com.ua/g116584297-xiaomi-poco-m5s")</f>
        <v>https://mobiks.com.ua/g116584297-xiaomi-poco-m5s</v>
      </c>
      <c r="D3" s="14" t="s">
        <v>393</v>
      </c>
      <c r="E3" s="14" t="s">
        <v>394</v>
      </c>
      <c r="F3" s="15" t="s">
        <v>395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71"/>
    <col customWidth="1" min="2" max="2" width="9.0"/>
    <col customWidth="1" min="3" max="3" width="56.71"/>
    <col customWidth="1" min="4" max="6" width="42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396</v>
      </c>
      <c r="B3" s="19">
        <v>10.0</v>
      </c>
      <c r="C3" s="20" t="str">
        <f>HYPERLINK("https://mobiks.com.ua/p2240304574-zaschitnoe-steklo-dlya.html")</f>
        <v>https://mobiks.com.ua/p2240304574-zaschitnoe-steklo-dlya.html</v>
      </c>
      <c r="D3" s="14" t="s">
        <v>397</v>
      </c>
      <c r="E3" s="14" t="s">
        <v>398</v>
      </c>
      <c r="F3" s="15" t="s">
        <v>399</v>
      </c>
    </row>
    <row r="4">
      <c r="A4" s="19" t="s">
        <v>400</v>
      </c>
      <c r="B4" s="19">
        <v>10.0</v>
      </c>
      <c r="C4" s="20" t="str">
        <f>HYPERLINK("https://mobiks.com.ua/g117077320-xiaomi-redmi-12c")</f>
        <v>https://mobiks.com.ua/g117077320-xiaomi-redmi-12c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1.71"/>
    <col customWidth="1" min="2" max="2" width="9.0"/>
    <col customWidth="1" min="3" max="3" width="62.0"/>
    <col customWidth="1" min="4" max="6" width="44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401</v>
      </c>
      <c r="B3" s="19"/>
      <c r="C3" s="20" t="str">
        <f t="shared" ref="C3:C6" si="1">HYPERLINK("https://mobiks.com.ua/p1968611546-zaschitnoe-steklo-antishpion.html")</f>
        <v>https://mobiks.com.ua/p1968611546-zaschitnoe-steklo-antishpion.html</v>
      </c>
      <c r="D3" s="14" t="s">
        <v>402</v>
      </c>
      <c r="E3" s="14" t="s">
        <v>403</v>
      </c>
      <c r="F3" s="15" t="s">
        <v>404</v>
      </c>
    </row>
    <row r="4">
      <c r="A4" s="19" t="s">
        <v>405</v>
      </c>
      <c r="B4" s="19"/>
      <c r="C4" s="20" t="str">
        <f t="shared" si="1"/>
        <v>https://mobiks.com.ua/p1968611546-zaschitnoe-steklo-antishpion.html</v>
      </c>
      <c r="D4" s="21"/>
      <c r="E4" s="21"/>
      <c r="F4" s="21"/>
    </row>
    <row r="5">
      <c r="A5" s="19" t="s">
        <v>406</v>
      </c>
      <c r="B5" s="19"/>
      <c r="C5" s="20" t="str">
        <f t="shared" si="1"/>
        <v>https://mobiks.com.ua/p1968611546-zaschitnoe-steklo-antishpion.html</v>
      </c>
      <c r="D5" s="21"/>
      <c r="E5" s="21"/>
      <c r="F5" s="21"/>
    </row>
    <row r="6">
      <c r="A6" s="19" t="s">
        <v>407</v>
      </c>
      <c r="B6" s="19"/>
      <c r="C6" s="20" t="str">
        <f t="shared" si="1"/>
        <v>https://mobiks.com.ua/p1968611546-zaschitnoe-steklo-antishpion.html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5.14"/>
    <col customWidth="1" min="2" max="2" width="9.0"/>
    <col customWidth="1" min="3" max="3" width="45.86"/>
    <col customWidth="1" min="4" max="6" width="50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408</v>
      </c>
      <c r="B3" s="19"/>
      <c r="C3" s="20" t="str">
        <f t="shared" ref="C3:C6" si="1">HYPERLINK("https://mobiks.com.ua/g118634506-xiaomi-poco-pro")</f>
        <v>https://mobiks.com.ua/g118634506-xiaomi-poco-pro</v>
      </c>
      <c r="D3" s="14" t="s">
        <v>409</v>
      </c>
      <c r="E3" s="14" t="s">
        <v>410</v>
      </c>
      <c r="F3" s="15" t="s">
        <v>411</v>
      </c>
    </row>
    <row r="4">
      <c r="A4" s="19" t="s">
        <v>412</v>
      </c>
      <c r="B4" s="19"/>
      <c r="C4" s="20" t="str">
        <f t="shared" si="1"/>
        <v>https://mobiks.com.ua/g118634506-xiaomi-poco-pro</v>
      </c>
      <c r="D4" s="21"/>
      <c r="E4" s="21"/>
      <c r="F4" s="21"/>
    </row>
    <row r="5">
      <c r="A5" s="19" t="s">
        <v>413</v>
      </c>
      <c r="B5" s="19"/>
      <c r="C5" s="20" t="str">
        <f t="shared" si="1"/>
        <v>https://mobiks.com.ua/g118634506-xiaomi-poco-pro</v>
      </c>
      <c r="D5" s="21"/>
      <c r="E5" s="21"/>
      <c r="F5" s="21"/>
    </row>
    <row r="6">
      <c r="A6" s="19" t="s">
        <v>414</v>
      </c>
      <c r="B6" s="19"/>
      <c r="C6" s="20" t="str">
        <f t="shared" si="1"/>
        <v>https://mobiks.com.ua/g118634506-xiaomi-poco-pro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57"/>
    <col customWidth="1" min="2" max="2" width="9.0"/>
    <col customWidth="1" min="3" max="3" width="43.14"/>
    <col customWidth="1" min="4" max="6" width="49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415</v>
      </c>
      <c r="B3" s="19">
        <v>30.0</v>
      </c>
      <c r="C3" s="20" t="str">
        <f t="shared" ref="C3:C6" si="1">HYPERLINK("https://mobiks.com.ua/g126356574-xiaomi-redmi")</f>
        <v>https://mobiks.com.ua/g126356574-xiaomi-redmi</v>
      </c>
      <c r="D3" s="14" t="s">
        <v>416</v>
      </c>
      <c r="E3" s="14" t="s">
        <v>417</v>
      </c>
      <c r="F3" s="15" t="s">
        <v>418</v>
      </c>
    </row>
    <row r="4">
      <c r="A4" s="19" t="s">
        <v>419</v>
      </c>
      <c r="B4" s="19">
        <v>10.0</v>
      </c>
      <c r="C4" s="20" t="str">
        <f t="shared" si="1"/>
        <v>https://mobiks.com.ua/g126356574-xiaomi-redmi</v>
      </c>
      <c r="D4" s="21"/>
      <c r="E4" s="21"/>
      <c r="F4" s="21"/>
    </row>
    <row r="5">
      <c r="A5" s="19" t="s">
        <v>420</v>
      </c>
      <c r="B5" s="19">
        <v>10.0</v>
      </c>
      <c r="C5" s="20" t="str">
        <f t="shared" si="1"/>
        <v>https://mobiks.com.ua/g126356574-xiaomi-redmi</v>
      </c>
      <c r="D5" s="21"/>
      <c r="E5" s="21"/>
      <c r="F5" s="21"/>
    </row>
    <row r="6">
      <c r="A6" s="19" t="s">
        <v>421</v>
      </c>
      <c r="B6" s="19">
        <v>10.0</v>
      </c>
      <c r="C6" s="20" t="str">
        <f t="shared" si="1"/>
        <v>https://mobiks.com.ua/g126356574-xiaomi-redmi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71"/>
    <col customWidth="1" min="2" max="2" width="9.0"/>
    <col customWidth="1" min="3" max="3" width="62.0"/>
    <col customWidth="1" min="4" max="6" width="43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422</v>
      </c>
      <c r="B3" s="19">
        <v>10.0</v>
      </c>
      <c r="C3" s="20" t="str">
        <f>HYPERLINK("https://mobiks.com.ua/p2105096511-zaschitnoe-steklo-antishpion.html")</f>
        <v>https://mobiks.com.ua/p2105096511-zaschitnoe-steklo-antishpion.html</v>
      </c>
      <c r="D3" s="14" t="s">
        <v>423</v>
      </c>
      <c r="E3" s="14" t="s">
        <v>424</v>
      </c>
      <c r="F3" s="15" t="s">
        <v>425</v>
      </c>
    </row>
    <row r="4">
      <c r="A4" s="19" t="s">
        <v>426</v>
      </c>
      <c r="B4" s="19">
        <v>10.0</v>
      </c>
      <c r="C4" s="20" t="str">
        <f>HYPERLINK("https://mobiks.com.ua/g127396692-xiaomi-redmi-13c")</f>
        <v>https://mobiks.com.ua/g127396692-xiaomi-redmi-13c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2.43"/>
    <col customWidth="1" min="2" max="2" width="9.0"/>
    <col customWidth="1" min="3" max="3" width="62.0"/>
    <col customWidth="1" min="4" max="6" width="47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427</v>
      </c>
      <c r="B3" s="19">
        <v>10.0</v>
      </c>
      <c r="C3" s="20" t="str">
        <f>HYPERLINK("https://mobiks.com.ua/p2274232095-zaschitnoe-steklo-antishpion.html")</f>
        <v>https://mobiks.com.ua/p2274232095-zaschitnoe-steklo-antishpion.html</v>
      </c>
      <c r="D3" s="14" t="s">
        <v>428</v>
      </c>
      <c r="E3" s="14" t="s">
        <v>429</v>
      </c>
      <c r="F3" s="15" t="s">
        <v>430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0"/>
    <col customWidth="1" min="2" max="2" width="9.0"/>
    <col customWidth="1" min="3" max="3" width="62.0"/>
    <col customWidth="1" min="4" max="6" width="41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431</v>
      </c>
      <c r="B3" s="19">
        <v>70.0</v>
      </c>
      <c r="C3" s="20" t="str">
        <f>HYPERLINK("https://mobiks.com.ua/p2274232095-zaschitnoe-steklo-antishpion.html")</f>
        <v>https://mobiks.com.ua/p2274232095-zaschitnoe-steklo-antishpion.html</v>
      </c>
      <c r="D3" s="14" t="s">
        <v>432</v>
      </c>
      <c r="E3" s="14" t="s">
        <v>433</v>
      </c>
      <c r="F3" s="15" t="s">
        <v>434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3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0"/>
    <col customWidth="1" min="2" max="2" width="9.0"/>
    <col customWidth="1" min="3" max="3" width="47.71"/>
    <col customWidth="1" min="4" max="6" width="43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435</v>
      </c>
      <c r="B3" s="19">
        <v>10.0</v>
      </c>
      <c r="C3" s="20" t="str">
        <f>HYPERLINK("https://mobiks.com.ua/g129817418-xiaomi-redmi-note")</f>
        <v>https://mobiks.com.ua/g129817418-xiaomi-redmi-note</v>
      </c>
      <c r="D3" s="14" t="s">
        <v>436</v>
      </c>
      <c r="E3" s="14" t="s">
        <v>437</v>
      </c>
      <c r="F3" s="15" t="s">
        <v>438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0"/>
    <col customWidth="1" min="2" max="2" width="9.0"/>
    <col customWidth="1" min="3" max="3" width="47.71"/>
    <col customWidth="1" min="4" max="6" width="31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439</v>
      </c>
      <c r="B3" s="19"/>
      <c r="C3" s="20" t="str">
        <f t="shared" ref="C3:C6" si="1">HYPERLINK("https://mobiks.com.ua/g129817419-xiaomi-redmi-note")</f>
        <v>https://mobiks.com.ua/g129817419-xiaomi-redmi-note</v>
      </c>
      <c r="D3" s="14" t="s">
        <v>440</v>
      </c>
      <c r="E3" s="14" t="s">
        <v>441</v>
      </c>
      <c r="F3" s="15" t="s">
        <v>442</v>
      </c>
    </row>
    <row r="4">
      <c r="A4" s="19" t="s">
        <v>443</v>
      </c>
      <c r="B4" s="19"/>
      <c r="C4" s="20" t="str">
        <f t="shared" si="1"/>
        <v>https://mobiks.com.ua/g129817419-xiaomi-redmi-note</v>
      </c>
      <c r="D4" s="21"/>
      <c r="E4" s="21"/>
      <c r="F4" s="21"/>
    </row>
    <row r="5">
      <c r="A5" s="19" t="s">
        <v>444</v>
      </c>
      <c r="B5" s="19"/>
      <c r="C5" s="20" t="str">
        <f t="shared" si="1"/>
        <v>https://mobiks.com.ua/g129817419-xiaomi-redmi-note</v>
      </c>
      <c r="D5" s="21"/>
      <c r="E5" s="21"/>
      <c r="F5" s="21"/>
    </row>
    <row r="6">
      <c r="A6" s="19" t="s">
        <v>445</v>
      </c>
      <c r="B6" s="19"/>
      <c r="C6" s="20" t="str">
        <f t="shared" si="1"/>
        <v>https://mobiks.com.ua/g129817419-xiaomi-redmi-note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5.14"/>
    <col customWidth="1" min="2" max="2" width="9.0"/>
    <col customWidth="1" min="3" max="3" width="45.86"/>
    <col customWidth="1" min="4" max="6" width="44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446</v>
      </c>
      <c r="B3" s="19"/>
      <c r="C3" s="20" t="str">
        <f t="shared" ref="C3:C6" si="1">HYPERLINK("https://mobiks.com.ua/g131358797-xiaomi-poco-pro")</f>
        <v>https://mobiks.com.ua/g131358797-xiaomi-poco-pro</v>
      </c>
      <c r="D3" s="14" t="s">
        <v>447</v>
      </c>
      <c r="E3" s="14" t="s">
        <v>448</v>
      </c>
      <c r="F3" s="15" t="s">
        <v>449</v>
      </c>
    </row>
    <row r="4">
      <c r="A4" s="19" t="s">
        <v>450</v>
      </c>
      <c r="B4" s="19"/>
      <c r="C4" s="20" t="str">
        <f t="shared" si="1"/>
        <v>https://mobiks.com.ua/g131358797-xiaomi-poco-pro</v>
      </c>
      <c r="D4" s="21"/>
      <c r="E4" s="21"/>
      <c r="F4" s="21"/>
    </row>
    <row r="5">
      <c r="A5" s="19" t="s">
        <v>451</v>
      </c>
      <c r="B5" s="19"/>
      <c r="C5" s="20" t="str">
        <f t="shared" si="1"/>
        <v>https://mobiks.com.ua/g131358797-xiaomi-poco-pro</v>
      </c>
      <c r="D5" s="21"/>
      <c r="E5" s="21"/>
      <c r="F5" s="21"/>
    </row>
    <row r="6">
      <c r="A6" s="19" t="s">
        <v>452</v>
      </c>
      <c r="B6" s="19"/>
      <c r="C6" s="20" t="str">
        <f t="shared" si="1"/>
        <v>https://mobiks.com.ua/g131358797-xiaomi-poco-pro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8.0"/>
    <col customWidth="1" min="2" max="2" width="9.0"/>
    <col customWidth="1" min="3" max="3" width="45.86"/>
    <col customWidth="1" min="4" max="6" width="51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453</v>
      </c>
      <c r="B3" s="19">
        <v>10.0</v>
      </c>
      <c r="C3" s="20" t="str">
        <f>HYPERLINK("https://mobiks.com.ua/g132784435-xiaomi-poco-pro")</f>
        <v>https://mobiks.com.ua/g132784435-xiaomi-poco-pro</v>
      </c>
      <c r="D3" s="14" t="s">
        <v>454</v>
      </c>
      <c r="E3" s="14" t="s">
        <v>455</v>
      </c>
      <c r="F3" s="15" t="s">
        <v>456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43"/>
    <col customWidth="1" min="2" max="2" width="9.0"/>
    <col customWidth="1" min="3" max="3" width="40.86"/>
    <col customWidth="1" min="4" max="6" width="41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457</v>
      </c>
      <c r="B3" s="19">
        <v>10.0</v>
      </c>
      <c r="C3" s="20" t="str">
        <f t="shared" ref="C3:C4" si="1">HYPERLINK("https://mobiks.com.ua/g133523256-xiaomi-lite")</f>
        <v>https://mobiks.com.ua/g133523256-xiaomi-lite</v>
      </c>
      <c r="D3" s="14" t="s">
        <v>458</v>
      </c>
      <c r="E3" s="14" t="s">
        <v>459</v>
      </c>
      <c r="F3" s="15" t="s">
        <v>460</v>
      </c>
    </row>
    <row r="4">
      <c r="A4" s="19" t="s">
        <v>461</v>
      </c>
      <c r="B4" s="19">
        <v>10.0</v>
      </c>
      <c r="C4" s="20" t="str">
        <f t="shared" si="1"/>
        <v>https://mobiks.com.ua/g133523256-xiaomi-lite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14"/>
    <col customWidth="1" min="2" max="2" width="9.0"/>
    <col customWidth="1" min="3" max="3" width="47.71"/>
    <col customWidth="1" min="4" max="6" width="41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462</v>
      </c>
      <c r="B3" s="19"/>
      <c r="C3" s="20" t="str">
        <f t="shared" ref="C3:C6" si="1">HYPERLINK("https://mobiks.com.ua/g129817418-xiaomi-redmi-note")</f>
        <v>https://mobiks.com.ua/g129817418-xiaomi-redmi-note</v>
      </c>
      <c r="D3" s="14" t="s">
        <v>463</v>
      </c>
      <c r="E3" s="14" t="s">
        <v>464</v>
      </c>
      <c r="F3" s="15" t="s">
        <v>465</v>
      </c>
    </row>
    <row r="4">
      <c r="A4" s="19" t="s">
        <v>466</v>
      </c>
      <c r="B4" s="19"/>
      <c r="C4" s="20" t="str">
        <f t="shared" si="1"/>
        <v>https://mobiks.com.ua/g129817418-xiaomi-redmi-note</v>
      </c>
      <c r="D4" s="21"/>
      <c r="E4" s="21"/>
      <c r="F4" s="21"/>
    </row>
    <row r="5">
      <c r="A5" s="19" t="s">
        <v>467</v>
      </c>
      <c r="B5" s="19"/>
      <c r="C5" s="20" t="str">
        <f t="shared" si="1"/>
        <v>https://mobiks.com.ua/g129817418-xiaomi-redmi-note</v>
      </c>
      <c r="D5" s="21"/>
      <c r="E5" s="21"/>
      <c r="F5" s="21"/>
    </row>
    <row r="6">
      <c r="A6" s="19" t="s">
        <v>468</v>
      </c>
      <c r="B6" s="19"/>
      <c r="C6" s="20" t="str">
        <f t="shared" si="1"/>
        <v>https://mobiks.com.ua/g129817418-xiaomi-redmi-note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0"/>
    <col customWidth="1" min="2" max="2" width="9.0"/>
    <col customWidth="1" min="3" max="3" width="43.14"/>
    <col customWidth="1" min="4" max="6" width="42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469</v>
      </c>
      <c r="B3" s="19"/>
      <c r="C3" s="20" t="str">
        <f t="shared" ref="C3:C6" si="1">HYPERLINK("https://mobiks.com.ua/g134862416-xiaomi-redmi")</f>
        <v>https://mobiks.com.ua/g134862416-xiaomi-redmi</v>
      </c>
      <c r="D3" s="14" t="s">
        <v>470</v>
      </c>
      <c r="E3" s="14" t="s">
        <v>471</v>
      </c>
      <c r="F3" s="15" t="s">
        <v>472</v>
      </c>
    </row>
    <row r="4">
      <c r="A4" s="19" t="s">
        <v>473</v>
      </c>
      <c r="B4" s="19"/>
      <c r="C4" s="20" t="str">
        <f t="shared" si="1"/>
        <v>https://mobiks.com.ua/g134862416-xiaomi-redmi</v>
      </c>
      <c r="D4" s="21"/>
      <c r="E4" s="21"/>
      <c r="F4" s="21"/>
    </row>
    <row r="5">
      <c r="A5" s="19" t="s">
        <v>474</v>
      </c>
      <c r="B5" s="19"/>
      <c r="C5" s="20" t="str">
        <f t="shared" si="1"/>
        <v>https://mobiks.com.ua/g134862416-xiaomi-redmi</v>
      </c>
      <c r="D5" s="21"/>
      <c r="E5" s="21"/>
      <c r="F5" s="21"/>
    </row>
    <row r="6">
      <c r="A6" s="19" t="s">
        <v>475</v>
      </c>
      <c r="B6" s="19"/>
      <c r="C6" s="20" t="str">
        <f t="shared" si="1"/>
        <v>https://mobiks.com.ua/g134862416-xiaomi-redmi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1.0"/>
    <col customWidth="1" min="2" max="2" width="9.0"/>
    <col customWidth="1" min="3" max="3" width="62.0"/>
    <col customWidth="1" min="4" max="6" width="24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476</v>
      </c>
      <c r="B3" s="19"/>
      <c r="C3" s="20" t="str">
        <f t="shared" ref="C3:C4" si="1">HYPERLINK("https://mobiks.com.ua/g138559760-xiaomi-redmi-14c")</f>
        <v>https://mobiks.com.ua/g138559760-xiaomi-redmi-14c</v>
      </c>
      <c r="D3" s="14" t="s">
        <v>477</v>
      </c>
      <c r="E3" s="14" t="s">
        <v>478</v>
      </c>
      <c r="F3" s="15" t="s">
        <v>479</v>
      </c>
    </row>
    <row r="4">
      <c r="A4" s="19" t="s">
        <v>480</v>
      </c>
      <c r="B4" s="19"/>
      <c r="C4" s="20" t="str">
        <f t="shared" si="1"/>
        <v>https://mobiks.com.ua/g138559760-xiaomi-redmi-14c</v>
      </c>
      <c r="D4" s="21"/>
      <c r="E4" s="21"/>
      <c r="F4" s="21"/>
    </row>
    <row r="5">
      <c r="A5" s="19" t="s">
        <v>481</v>
      </c>
      <c r="B5" s="19"/>
      <c r="C5" s="20" t="str">
        <f>HYPERLINK("https://mobiks.com.ua/p2496337498-zaschitnoe-steklo-antishpion.html")</f>
        <v>https://mobiks.com.ua/p2496337498-zaschitnoe-steklo-antishpion.html</v>
      </c>
      <c r="D5" s="21"/>
      <c r="E5" s="21"/>
      <c r="F5" s="21"/>
    </row>
    <row r="6">
      <c r="A6" s="19" t="s">
        <v>482</v>
      </c>
      <c r="B6" s="19"/>
      <c r="C6" s="20" t="str">
        <f>HYPERLINK("https://mobiks.com.ua/g138559760-xiaomi-redmi-14c")</f>
        <v>https://mobiks.com.ua/g138559760-xiaomi-redmi-14c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9.29"/>
    <col customWidth="1" min="2" max="2" width="9.0"/>
    <col customWidth="1" min="3" max="3" width="44.14"/>
    <col customWidth="1" min="4" max="6" width="37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483</v>
      </c>
      <c r="B3" s="19">
        <v>10.0</v>
      </c>
      <c r="C3" s="20" t="str">
        <f t="shared" ref="C3:C4" si="1">HYPERLINK("https://mobiks.com.ua/g141070561-xiaomi-14t-14t")</f>
        <v>https://mobiks.com.ua/g141070561-xiaomi-14t-14t</v>
      </c>
      <c r="D3" s="14" t="s">
        <v>484</v>
      </c>
      <c r="E3" s="14" t="s">
        <v>485</v>
      </c>
      <c r="F3" s="15" t="s">
        <v>486</v>
      </c>
    </row>
    <row r="4">
      <c r="A4" s="19" t="s">
        <v>487</v>
      </c>
      <c r="B4" s="19">
        <v>10.0</v>
      </c>
      <c r="C4" s="20" t="str">
        <f t="shared" si="1"/>
        <v>https://mobiks.com.ua/g141070561-xiaomi-14t-14t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43"/>
    <col customWidth="1" min="2" max="2" width="9.0"/>
    <col customWidth="1" min="3" max="3" width="47.71"/>
    <col customWidth="1" min="4" max="6" width="51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488</v>
      </c>
      <c r="B3" s="19"/>
      <c r="C3" s="20" t="str">
        <f t="shared" ref="C3:C6" si="1">HYPERLINK("https://mobiks.com.ua/g141147243-xiaomi-redmi-note")</f>
        <v>https://mobiks.com.ua/g141147243-xiaomi-redmi-note</v>
      </c>
      <c r="D3" s="14" t="s">
        <v>489</v>
      </c>
      <c r="E3" s="14" t="s">
        <v>490</v>
      </c>
      <c r="F3" s="15" t="s">
        <v>491</v>
      </c>
    </row>
    <row r="4">
      <c r="A4" s="19" t="s">
        <v>492</v>
      </c>
      <c r="B4" s="19"/>
      <c r="C4" s="20" t="str">
        <f t="shared" si="1"/>
        <v>https://mobiks.com.ua/g141147243-xiaomi-redmi-note</v>
      </c>
      <c r="D4" s="21"/>
      <c r="E4" s="21"/>
      <c r="F4" s="21"/>
    </row>
    <row r="5">
      <c r="A5" s="19" t="s">
        <v>493</v>
      </c>
      <c r="B5" s="19"/>
      <c r="C5" s="20" t="str">
        <f t="shared" si="1"/>
        <v>https://mobiks.com.ua/g141147243-xiaomi-redmi-note</v>
      </c>
      <c r="D5" s="21"/>
      <c r="E5" s="21"/>
      <c r="F5" s="21"/>
    </row>
    <row r="6">
      <c r="A6" s="19" t="s">
        <v>494</v>
      </c>
      <c r="B6" s="19"/>
      <c r="C6" s="20" t="str">
        <f t="shared" si="1"/>
        <v>https://mobiks.com.ua/g141147243-xiaomi-redmi-note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4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0"/>
    <col customWidth="1" min="2" max="2" width="9.0"/>
    <col customWidth="1" min="3" max="3" width="47.71"/>
    <col customWidth="1" min="4" max="6" width="44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495</v>
      </c>
      <c r="B3" s="19"/>
      <c r="C3" s="20" t="str">
        <f t="shared" ref="C3:C6" si="1">HYPERLINK("https://mobiks.com.ua/g141147245-xiaomi-redmi-note")</f>
        <v>https://mobiks.com.ua/g141147245-xiaomi-redmi-note</v>
      </c>
      <c r="D3" s="14" t="s">
        <v>496</v>
      </c>
      <c r="E3" s="14" t="s">
        <v>497</v>
      </c>
      <c r="F3" s="15" t="s">
        <v>498</v>
      </c>
    </row>
    <row r="4">
      <c r="A4" s="19" t="s">
        <v>499</v>
      </c>
      <c r="B4" s="19"/>
      <c r="C4" s="20" t="str">
        <f t="shared" si="1"/>
        <v>https://mobiks.com.ua/g141147245-xiaomi-redmi-note</v>
      </c>
      <c r="D4" s="21"/>
      <c r="E4" s="21"/>
      <c r="F4" s="21"/>
    </row>
    <row r="5">
      <c r="A5" s="19" t="s">
        <v>500</v>
      </c>
      <c r="B5" s="19"/>
      <c r="C5" s="20" t="str">
        <f t="shared" si="1"/>
        <v>https://mobiks.com.ua/g141147245-xiaomi-redmi-note</v>
      </c>
      <c r="D5" s="21"/>
      <c r="E5" s="21"/>
      <c r="F5" s="21"/>
    </row>
    <row r="6">
      <c r="A6" s="19" t="s">
        <v>501</v>
      </c>
      <c r="B6" s="19"/>
      <c r="C6" s="20" t="str">
        <f t="shared" si="1"/>
        <v>https://mobiks.com.ua/g141147245-xiaomi-redmi-note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57"/>
    <col customWidth="1" min="2" max="2" width="9.0"/>
    <col customWidth="1" min="3" max="3" width="47.71"/>
    <col customWidth="1" min="4" max="6" width="49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502</v>
      </c>
      <c r="B3" s="19">
        <v>10.0</v>
      </c>
      <c r="C3" s="20" t="str">
        <f>HYPERLINK("https://mobiks.com.ua/g141147256-xiaomi-redmi-note")</f>
        <v>https://mobiks.com.ua/g141147256-xiaomi-redmi-note</v>
      </c>
      <c r="D3" s="14" t="s">
        <v>503</v>
      </c>
      <c r="E3" s="14" t="s">
        <v>504</v>
      </c>
      <c r="F3" s="15" t="s">
        <v>505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0"/>
    <col customWidth="1" min="2" max="2" width="9.0"/>
    <col customWidth="1" min="3" max="3" width="47.71"/>
    <col customWidth="1" min="4" max="6" width="45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23" t="s">
        <v>506</v>
      </c>
      <c r="B3" s="19"/>
      <c r="C3" s="20" t="str">
        <f t="shared" ref="C3:C6" si="1">HYPERLINK("https://mobiks.com.ua/g141147245-xiaomi-redmi-note")</f>
        <v>https://mobiks.com.ua/g141147245-xiaomi-redmi-note</v>
      </c>
      <c r="D3" s="14" t="s">
        <v>507</v>
      </c>
      <c r="E3" s="14" t="s">
        <v>508</v>
      </c>
      <c r="F3" s="15" t="s">
        <v>509</v>
      </c>
    </row>
    <row r="4">
      <c r="A4" s="23" t="s">
        <v>510</v>
      </c>
      <c r="B4" s="19"/>
      <c r="C4" s="20" t="str">
        <f t="shared" si="1"/>
        <v>https://mobiks.com.ua/g141147245-xiaomi-redmi-note</v>
      </c>
      <c r="D4" s="21"/>
      <c r="E4" s="21"/>
      <c r="F4" s="21"/>
    </row>
    <row r="5">
      <c r="A5" s="23" t="s">
        <v>511</v>
      </c>
      <c r="B5" s="19"/>
      <c r="C5" s="20" t="str">
        <f t="shared" si="1"/>
        <v>https://mobiks.com.ua/g141147245-xiaomi-redmi-note</v>
      </c>
      <c r="D5" s="21"/>
      <c r="E5" s="21"/>
      <c r="F5" s="21"/>
    </row>
    <row r="6">
      <c r="A6" s="23" t="s">
        <v>512</v>
      </c>
      <c r="B6" s="19"/>
      <c r="C6" s="20" t="str">
        <f t="shared" si="1"/>
        <v>https://mobiks.com.ua/g141147245-xiaomi-redmi-note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9.14"/>
    <col customWidth="1" min="2" max="2" width="9.0"/>
    <col customWidth="1" min="3" max="3" width="45.86"/>
    <col customWidth="1" min="4" max="6" width="43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513</v>
      </c>
      <c r="B3" s="19"/>
      <c r="C3" s="20" t="str">
        <f>HYPERLINK("https://mobiks.com.ua/g141147821-xiaomi-poco-pro")</f>
        <v>https://mobiks.com.ua/g141147821-xiaomi-poco-pro</v>
      </c>
      <c r="D3" s="14" t="s">
        <v>514</v>
      </c>
      <c r="E3" s="14" t="s">
        <v>515</v>
      </c>
      <c r="F3" s="15" t="s">
        <v>516</v>
      </c>
    </row>
    <row r="4">
      <c r="A4" s="19" t="s">
        <v>517</v>
      </c>
      <c r="B4" s="19"/>
      <c r="C4" s="20" t="str">
        <f t="shared" ref="C4:C6" si="1">HYPERLINK("https://mobiks.com.ua/g141147711-xiaomi-poco")</f>
        <v>https://mobiks.com.ua/g141147711-xiaomi-poco</v>
      </c>
      <c r="D4" s="21"/>
      <c r="E4" s="21"/>
      <c r="F4" s="21"/>
    </row>
    <row r="5">
      <c r="A5" s="19" t="s">
        <v>518</v>
      </c>
      <c r="B5" s="19"/>
      <c r="C5" s="20" t="str">
        <f t="shared" si="1"/>
        <v>https://mobiks.com.ua/g141147711-xiaomi-poco</v>
      </c>
      <c r="D5" s="21"/>
      <c r="E5" s="21"/>
      <c r="F5" s="21"/>
    </row>
    <row r="6">
      <c r="A6" s="19" t="s">
        <v>519</v>
      </c>
      <c r="B6" s="19"/>
      <c r="C6" s="20" t="str">
        <f t="shared" si="1"/>
        <v>https://mobiks.com.ua/g141147711-xiaomi-poco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14"/>
    <col customWidth="1" min="2" max="2" width="9.0"/>
    <col customWidth="1" min="3" max="3" width="45.86"/>
    <col customWidth="1" min="4" max="6" width="44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520</v>
      </c>
      <c r="B3" s="19">
        <v>10.0</v>
      </c>
      <c r="C3" s="20" t="str">
        <f>HYPERLINK("https://mobiks.com.ua/g141147821-xiaomi-poco-pro")</f>
        <v>https://mobiks.com.ua/g141147821-xiaomi-poco-pro</v>
      </c>
      <c r="D3" s="14" t="s">
        <v>521</v>
      </c>
      <c r="E3" s="14" t="s">
        <v>522</v>
      </c>
      <c r="F3" s="15" t="s">
        <v>523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2.71"/>
    <col customWidth="1" min="2" max="2" width="9.0"/>
    <col customWidth="1" min="3" max="3" width="36.43"/>
    <col customWidth="1" min="4" max="6" width="44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524</v>
      </c>
      <c r="B3" s="19">
        <v>300.0</v>
      </c>
      <c r="C3" s="20" t="str">
        <f t="shared" ref="C3:C9" si="1">HYPERLINK("https://mobiks.com.ua/g59560859-xiaomi")</f>
        <v>https://mobiks.com.ua/g59560859-xiaomi</v>
      </c>
      <c r="D3" s="14" t="s">
        <v>525</v>
      </c>
      <c r="E3" s="14" t="s">
        <v>526</v>
      </c>
      <c r="F3" s="15" t="s">
        <v>527</v>
      </c>
    </row>
    <row r="4">
      <c r="A4" s="19" t="s">
        <v>528</v>
      </c>
      <c r="B4" s="19">
        <v>240.0</v>
      </c>
      <c r="C4" s="20" t="str">
        <f t="shared" si="1"/>
        <v>https://mobiks.com.ua/g59560859-xiaomi</v>
      </c>
      <c r="D4" s="21"/>
      <c r="E4" s="21"/>
      <c r="F4" s="21"/>
    </row>
    <row r="5">
      <c r="A5" s="19" t="s">
        <v>529</v>
      </c>
      <c r="B5" s="19">
        <v>50.0</v>
      </c>
      <c r="C5" s="20" t="str">
        <f t="shared" si="1"/>
        <v>https://mobiks.com.ua/g59560859-xiaomi</v>
      </c>
      <c r="D5" s="21"/>
      <c r="E5" s="21"/>
      <c r="F5" s="21"/>
    </row>
    <row r="6">
      <c r="A6" s="19" t="s">
        <v>530</v>
      </c>
      <c r="B6" s="19">
        <v>50.0</v>
      </c>
      <c r="C6" s="20" t="str">
        <f t="shared" si="1"/>
        <v>https://mobiks.com.ua/g59560859-xiaomi</v>
      </c>
      <c r="D6" s="21"/>
      <c r="E6" s="21"/>
      <c r="F6" s="21"/>
    </row>
    <row r="7">
      <c r="A7" s="19" t="s">
        <v>531</v>
      </c>
      <c r="B7" s="19">
        <v>20.0</v>
      </c>
      <c r="C7" s="20" t="str">
        <f t="shared" si="1"/>
        <v>https://mobiks.com.ua/g59560859-xiaomi</v>
      </c>
      <c r="D7" s="21"/>
      <c r="E7" s="21"/>
      <c r="F7" s="21"/>
    </row>
    <row r="8">
      <c r="A8" s="19" t="s">
        <v>532</v>
      </c>
      <c r="B8" s="19">
        <v>10.0</v>
      </c>
      <c r="C8" s="20" t="str">
        <f t="shared" si="1"/>
        <v>https://mobiks.com.ua/g59560859-xiaomi</v>
      </c>
      <c r="D8" s="21"/>
      <c r="E8" s="21"/>
      <c r="F8" s="21"/>
    </row>
    <row r="9">
      <c r="A9" s="19" t="s">
        <v>533</v>
      </c>
      <c r="B9" s="19">
        <v>10.0</v>
      </c>
      <c r="C9" s="20" t="str">
        <f t="shared" si="1"/>
        <v>https://mobiks.com.ua/g59560859-xiaomi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86"/>
    <col customWidth="1" min="2" max="2" width="9.0"/>
    <col customWidth="1" min="3" max="3" width="41.29"/>
    <col customWidth="1" min="4" max="6" width="43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534</v>
      </c>
      <c r="B3" s="19">
        <v>100.0</v>
      </c>
      <c r="C3" s="20" t="str">
        <f t="shared" ref="C3:C13" si="1">HYPERLINK("https://mobiks.com.ua/g94924433-xiaomi-poco")</f>
        <v>https://mobiks.com.ua/g94924433-xiaomi-poco</v>
      </c>
      <c r="D3" s="14" t="s">
        <v>535</v>
      </c>
      <c r="E3" s="14" t="s">
        <v>536</v>
      </c>
      <c r="F3" s="15" t="s">
        <v>537</v>
      </c>
    </row>
    <row r="4">
      <c r="A4" s="19" t="s">
        <v>538</v>
      </c>
      <c r="B4" s="19">
        <v>60.0</v>
      </c>
      <c r="C4" s="20" t="str">
        <f t="shared" si="1"/>
        <v>https://mobiks.com.ua/g94924433-xiaomi-poco</v>
      </c>
      <c r="D4" s="21"/>
      <c r="E4" s="21"/>
      <c r="F4" s="21"/>
    </row>
    <row r="5">
      <c r="A5" s="19" t="s">
        <v>539</v>
      </c>
      <c r="B5" s="19">
        <v>50.0</v>
      </c>
      <c r="C5" s="20" t="str">
        <f t="shared" si="1"/>
        <v>https://mobiks.com.ua/g94924433-xiaomi-poco</v>
      </c>
      <c r="D5" s="21"/>
      <c r="E5" s="21"/>
      <c r="F5" s="21"/>
    </row>
    <row r="6">
      <c r="A6" s="19" t="s">
        <v>540</v>
      </c>
      <c r="B6" s="19">
        <v>50.0</v>
      </c>
      <c r="C6" s="20" t="str">
        <f t="shared" si="1"/>
        <v>https://mobiks.com.ua/g94924433-xiaomi-poco</v>
      </c>
      <c r="D6" s="21"/>
      <c r="E6" s="21"/>
      <c r="F6" s="21"/>
    </row>
    <row r="7">
      <c r="A7" s="19" t="s">
        <v>541</v>
      </c>
      <c r="B7" s="19">
        <v>50.0</v>
      </c>
      <c r="C7" s="20" t="str">
        <f t="shared" si="1"/>
        <v>https://mobiks.com.ua/g94924433-xiaomi-poco</v>
      </c>
      <c r="D7" s="21"/>
      <c r="E7" s="21"/>
      <c r="F7" s="21"/>
    </row>
    <row r="8">
      <c r="A8" s="19" t="s">
        <v>542</v>
      </c>
      <c r="B8" s="19">
        <v>40.0</v>
      </c>
      <c r="C8" s="20" t="str">
        <f t="shared" si="1"/>
        <v>https://mobiks.com.ua/g94924433-xiaomi-poco</v>
      </c>
      <c r="D8" s="21"/>
      <c r="E8" s="21"/>
      <c r="F8" s="21"/>
    </row>
    <row r="9">
      <c r="A9" s="19" t="s">
        <v>543</v>
      </c>
      <c r="B9" s="19">
        <v>40.0</v>
      </c>
      <c r="C9" s="20" t="str">
        <f t="shared" si="1"/>
        <v>https://mobiks.com.ua/g94924433-xiaomi-poco</v>
      </c>
      <c r="D9" s="21"/>
      <c r="E9" s="21"/>
      <c r="F9" s="21"/>
    </row>
    <row r="10">
      <c r="A10" s="19" t="s">
        <v>544</v>
      </c>
      <c r="B10" s="19">
        <v>30.0</v>
      </c>
      <c r="C10" s="20" t="str">
        <f t="shared" si="1"/>
        <v>https://mobiks.com.ua/g94924433-xiaomi-poco</v>
      </c>
      <c r="D10" s="21"/>
      <c r="E10" s="21"/>
      <c r="F10" s="21"/>
    </row>
    <row r="11">
      <c r="A11" s="19" t="s">
        <v>545</v>
      </c>
      <c r="B11" s="19">
        <v>20.0</v>
      </c>
      <c r="C11" s="20" t="str">
        <f t="shared" si="1"/>
        <v>https://mobiks.com.ua/g94924433-xiaomi-poco</v>
      </c>
      <c r="D11" s="21"/>
      <c r="E11" s="21"/>
      <c r="F11" s="21"/>
    </row>
    <row r="12">
      <c r="A12" s="19" t="s">
        <v>546</v>
      </c>
      <c r="B12" s="19">
        <v>20.0</v>
      </c>
      <c r="C12" s="20" t="str">
        <f t="shared" si="1"/>
        <v>https://mobiks.com.ua/g94924433-xiaomi-poco</v>
      </c>
      <c r="D12" s="21"/>
      <c r="E12" s="21"/>
      <c r="F12" s="21"/>
    </row>
    <row r="13">
      <c r="A13" s="19" t="s">
        <v>547</v>
      </c>
      <c r="B13" s="19">
        <v>10.0</v>
      </c>
      <c r="C13" s="20" t="str">
        <f t="shared" si="1"/>
        <v>https://mobiks.com.ua/g94924433-xiaomi-poco</v>
      </c>
      <c r="D13" s="21"/>
      <c r="E13" s="21"/>
      <c r="F13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2.0"/>
    <col customWidth="1" min="2" max="2" width="9.0"/>
    <col customWidth="1" min="3" max="3" width="55.86"/>
    <col customWidth="1" min="4" max="6" width="33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548</v>
      </c>
      <c r="B3" s="19">
        <v>350.0</v>
      </c>
      <c r="C3" s="20" t="str">
        <f>HYPERLINK("https://mobiks.com.ua/g94924433-xiaomi-poco")</f>
        <v>https://mobiks.com.ua/g94924433-xiaomi-poco</v>
      </c>
      <c r="D3" s="14" t="s">
        <v>535</v>
      </c>
      <c r="E3" s="14" t="s">
        <v>549</v>
      </c>
      <c r="F3" s="15" t="s">
        <v>550</v>
      </c>
    </row>
    <row r="4">
      <c r="A4" s="19" t="s">
        <v>551</v>
      </c>
      <c r="B4" s="19">
        <v>200.0</v>
      </c>
      <c r="C4" s="20" t="str">
        <f>HYPERLINK("https://mobiks.com.ua/p1448236159-chehol-gradient-dlya.html")</f>
        <v>https://mobiks.com.ua/p1448236159-chehol-gradient-dlya.html</v>
      </c>
      <c r="D4" s="21"/>
      <c r="E4" s="21"/>
      <c r="F4" s="21"/>
    </row>
    <row r="5">
      <c r="A5" s="19" t="s">
        <v>552</v>
      </c>
      <c r="B5" s="19">
        <v>200.0</v>
      </c>
      <c r="C5" s="20" t="str">
        <f t="shared" ref="C5:C9" si="1">HYPERLINK("https://mobiks.com.ua/g94924433-xiaomi-poco")</f>
        <v>https://mobiks.com.ua/g94924433-xiaomi-poco</v>
      </c>
      <c r="D5" s="21"/>
      <c r="E5" s="21"/>
      <c r="F5" s="21"/>
    </row>
    <row r="6">
      <c r="A6" s="19" t="s">
        <v>553</v>
      </c>
      <c r="B6" s="19">
        <v>200.0</v>
      </c>
      <c r="C6" s="20" t="str">
        <f t="shared" si="1"/>
        <v>https://mobiks.com.ua/g94924433-xiaomi-poco</v>
      </c>
      <c r="D6" s="21"/>
      <c r="E6" s="21"/>
      <c r="F6" s="21"/>
    </row>
    <row r="7">
      <c r="A7" s="19" t="s">
        <v>554</v>
      </c>
      <c r="B7" s="19">
        <v>80.0</v>
      </c>
      <c r="C7" s="20" t="str">
        <f t="shared" si="1"/>
        <v>https://mobiks.com.ua/g94924433-xiaomi-poco</v>
      </c>
      <c r="D7" s="21"/>
      <c r="E7" s="21"/>
      <c r="F7" s="21"/>
    </row>
    <row r="8">
      <c r="A8" s="19" t="s">
        <v>555</v>
      </c>
      <c r="B8" s="19">
        <v>60.0</v>
      </c>
      <c r="C8" s="20" t="str">
        <f t="shared" si="1"/>
        <v>https://mobiks.com.ua/g94924433-xiaomi-poco</v>
      </c>
      <c r="D8" s="21"/>
      <c r="E8" s="21"/>
      <c r="F8" s="21"/>
    </row>
    <row r="9">
      <c r="A9" s="19" t="s">
        <v>556</v>
      </c>
      <c r="B9" s="19">
        <v>60.0</v>
      </c>
      <c r="C9" s="20" t="str">
        <f t="shared" si="1"/>
        <v>https://mobiks.com.ua/g94924433-xiaomi-poco</v>
      </c>
      <c r="D9" s="21"/>
      <c r="E9" s="21"/>
      <c r="F9" s="21"/>
    </row>
    <row r="10">
      <c r="A10" s="19" t="s">
        <v>557</v>
      </c>
      <c r="B10" s="19">
        <v>50.0</v>
      </c>
      <c r="C10" s="20" t="str">
        <f>HYPERLINK("https://mobiks.com.ua/p1448236159-chehol-gradient-dlya.html")</f>
        <v>https://mobiks.com.ua/p1448236159-chehol-gradient-dlya.html</v>
      </c>
      <c r="D10" s="21"/>
      <c r="E10" s="21"/>
      <c r="F10" s="21"/>
    </row>
    <row r="11">
      <c r="A11" s="19" t="s">
        <v>558</v>
      </c>
      <c r="B11" s="19">
        <v>40.0</v>
      </c>
      <c r="C11" s="20" t="str">
        <f>HYPERLINK("https://mobiks.com.ua/g94924433-xiaomi-poco")</f>
        <v>https://mobiks.com.ua/g94924433-xiaomi-poco</v>
      </c>
      <c r="D11" s="21"/>
      <c r="E11" s="21"/>
      <c r="F11" s="21"/>
    </row>
    <row r="12">
      <c r="A12" s="19" t="s">
        <v>559</v>
      </c>
      <c r="B12" s="19">
        <v>40.0</v>
      </c>
      <c r="C12" s="20" t="str">
        <f>HYPERLINK("https://mobiks.com.ua/a424297-samye-neobychnye-chehly.html")</f>
        <v>https://mobiks.com.ua/a424297-samye-neobychnye-chehly.html</v>
      </c>
      <c r="D12" s="21"/>
      <c r="E12" s="21"/>
      <c r="F12" s="21"/>
    </row>
    <row r="13">
      <c r="A13" s="19" t="s">
        <v>560</v>
      </c>
      <c r="B13" s="19">
        <v>30.0</v>
      </c>
      <c r="C13" s="20" t="str">
        <f>HYPERLINK("https://mobiks.com.ua/p1448236159-chehol-gradient-dlya.html")</f>
        <v>https://mobiks.com.ua/p1448236159-chehol-gradient-dlya.html</v>
      </c>
      <c r="D13" s="21"/>
      <c r="E13" s="21"/>
      <c r="F13" s="21"/>
    </row>
    <row r="14">
      <c r="A14" s="19" t="s">
        <v>561</v>
      </c>
      <c r="B14" s="19">
        <v>30.0</v>
      </c>
      <c r="C14" s="20" t="str">
        <f t="shared" ref="C14:C17" si="2">HYPERLINK("https://mobiks.com.ua/g94924433-xiaomi-poco")</f>
        <v>https://mobiks.com.ua/g94924433-xiaomi-poco</v>
      </c>
      <c r="D14" s="21"/>
      <c r="E14" s="21"/>
      <c r="F14" s="21"/>
    </row>
    <row r="15">
      <c r="A15" s="19" t="s">
        <v>562</v>
      </c>
      <c r="B15" s="19">
        <v>30.0</v>
      </c>
      <c r="C15" s="20" t="str">
        <f t="shared" si="2"/>
        <v>https://mobiks.com.ua/g94924433-xiaomi-poco</v>
      </c>
      <c r="D15" s="21"/>
      <c r="E15" s="21"/>
      <c r="F15" s="21"/>
    </row>
    <row r="16">
      <c r="A16" s="19" t="s">
        <v>563</v>
      </c>
      <c r="B16" s="19">
        <v>20.0</v>
      </c>
      <c r="C16" s="20" t="str">
        <f t="shared" si="2"/>
        <v>https://mobiks.com.ua/g94924433-xiaomi-poco</v>
      </c>
      <c r="D16" s="21"/>
      <c r="E16" s="21"/>
      <c r="F16" s="21"/>
    </row>
    <row r="17">
      <c r="A17" s="19" t="s">
        <v>564</v>
      </c>
      <c r="B17" s="19">
        <v>20.0</v>
      </c>
      <c r="C17" s="20" t="str">
        <f t="shared" si="2"/>
        <v>https://mobiks.com.ua/g94924433-xiaomi-poco</v>
      </c>
      <c r="D17" s="21"/>
      <c r="E17" s="21"/>
      <c r="F17" s="21"/>
    </row>
    <row r="18">
      <c r="A18" s="19" t="s">
        <v>565</v>
      </c>
      <c r="B18" s="19">
        <v>20.0</v>
      </c>
      <c r="C18" s="20" t="str">
        <f>HYPERLINK("https://mobiks.com.ua/p1448236159-chehol-gradient-dlya.html")</f>
        <v>https://mobiks.com.ua/p1448236159-chehol-gradient-dlya.html</v>
      </c>
      <c r="D18" s="21"/>
      <c r="E18" s="21"/>
      <c r="F18" s="21"/>
    </row>
    <row r="19">
      <c r="A19" s="19" t="s">
        <v>566</v>
      </c>
      <c r="B19" s="19">
        <v>10.0</v>
      </c>
      <c r="C19" s="20" t="str">
        <f t="shared" ref="C19:C21" si="3">HYPERLINK("https://mobiks.com.ua/g94924433-xiaomi-poco")</f>
        <v>https://mobiks.com.ua/g94924433-xiaomi-poco</v>
      </c>
      <c r="D19" s="21"/>
      <c r="E19" s="21"/>
      <c r="F19" s="21"/>
    </row>
    <row r="20">
      <c r="A20" s="19" t="s">
        <v>567</v>
      </c>
      <c r="B20" s="19">
        <v>10.0</v>
      </c>
      <c r="C20" s="20" t="str">
        <f t="shared" si="3"/>
        <v>https://mobiks.com.ua/g94924433-xiaomi-poco</v>
      </c>
      <c r="D20" s="21"/>
      <c r="E20" s="21"/>
      <c r="F20" s="21"/>
    </row>
    <row r="21" ht="15.75" customHeight="1">
      <c r="A21" s="19" t="s">
        <v>568</v>
      </c>
      <c r="B21" s="19">
        <v>10.0</v>
      </c>
      <c r="C21" s="20" t="str">
        <f t="shared" si="3"/>
        <v>https://mobiks.com.ua/g94924433-xiaomi-poco</v>
      </c>
      <c r="D21" s="21"/>
      <c r="E21" s="21"/>
      <c r="F21" s="21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9.0"/>
    <col customWidth="1" min="2" max="2" width="9.0"/>
    <col customWidth="1" min="3" max="3" width="39.86"/>
    <col customWidth="1" min="4" max="6" width="44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569</v>
      </c>
      <c r="B3" s="19"/>
      <c r="C3" s="20" t="str">
        <f t="shared" ref="C3:C6" si="1">HYPERLINK("https://mobiks.com.ua/g91481442-xiaomi-lite")</f>
        <v>https://mobiks.com.ua/g91481442-xiaomi-lite</v>
      </c>
      <c r="D3" s="14" t="s">
        <v>570</v>
      </c>
      <c r="E3" s="14" t="s">
        <v>571</v>
      </c>
      <c r="F3" s="15" t="s">
        <v>572</v>
      </c>
    </row>
    <row r="4">
      <c r="A4" s="19" t="s">
        <v>573</v>
      </c>
      <c r="B4" s="19"/>
      <c r="C4" s="20" t="str">
        <f t="shared" si="1"/>
        <v>https://mobiks.com.ua/g91481442-xiaomi-lite</v>
      </c>
      <c r="D4" s="21"/>
      <c r="E4" s="21"/>
      <c r="F4" s="21"/>
    </row>
    <row r="5">
      <c r="A5" s="19" t="s">
        <v>574</v>
      </c>
      <c r="B5" s="19"/>
      <c r="C5" s="20" t="str">
        <f t="shared" si="1"/>
        <v>https://mobiks.com.ua/g91481442-xiaomi-lite</v>
      </c>
      <c r="D5" s="21"/>
      <c r="E5" s="21"/>
      <c r="F5" s="21"/>
    </row>
    <row r="6">
      <c r="A6" s="19" t="s">
        <v>575</v>
      </c>
      <c r="B6" s="19"/>
      <c r="C6" s="20" t="str">
        <f t="shared" si="1"/>
        <v>https://mobiks.com.ua/g91481442-xiaomi-lite</v>
      </c>
      <c r="D6" s="21"/>
      <c r="E6" s="21"/>
      <c r="F6" s="21"/>
    </row>
    <row r="7">
      <c r="A7" s="19" t="s">
        <v>576</v>
      </c>
      <c r="B7" s="19"/>
      <c r="C7" s="20" t="str">
        <f t="shared" ref="C7:C8" si="2">HYPERLINK("https://mobiks.com.ua/g59560859-xiaomi")</f>
        <v>https://mobiks.com.ua/g59560859-xiaomi</v>
      </c>
      <c r="D7" s="21"/>
      <c r="E7" s="21"/>
      <c r="F7" s="21"/>
    </row>
    <row r="8">
      <c r="A8" s="19" t="s">
        <v>577</v>
      </c>
      <c r="B8" s="19"/>
      <c r="C8" s="20" t="str">
        <f t="shared" si="2"/>
        <v>https://mobiks.com.ua/g59560859-xiaomi</v>
      </c>
      <c r="D8" s="21"/>
      <c r="E8" s="21"/>
      <c r="F8" s="21"/>
    </row>
    <row r="9">
      <c r="A9" s="19" t="s">
        <v>578</v>
      </c>
      <c r="B9" s="19"/>
      <c r="C9" s="20" t="str">
        <f t="shared" ref="C9:C16" si="3">HYPERLINK("https://mobiks.com.ua/g91481442-xiaomi-lite")</f>
        <v>https://mobiks.com.ua/g91481442-xiaomi-lite</v>
      </c>
      <c r="D9" s="21"/>
      <c r="E9" s="21"/>
      <c r="F9" s="21"/>
    </row>
    <row r="10">
      <c r="A10" s="19" t="s">
        <v>579</v>
      </c>
      <c r="B10" s="19"/>
      <c r="C10" s="20" t="str">
        <f t="shared" si="3"/>
        <v>https://mobiks.com.ua/g91481442-xiaomi-lite</v>
      </c>
      <c r="D10" s="21"/>
      <c r="E10" s="21"/>
      <c r="F10" s="21"/>
    </row>
    <row r="11">
      <c r="A11" s="19" t="s">
        <v>580</v>
      </c>
      <c r="B11" s="19"/>
      <c r="C11" s="20" t="str">
        <f t="shared" si="3"/>
        <v>https://mobiks.com.ua/g91481442-xiaomi-lite</v>
      </c>
      <c r="D11" s="21"/>
      <c r="E11" s="21"/>
      <c r="F11" s="21"/>
    </row>
    <row r="12">
      <c r="A12" s="19" t="s">
        <v>581</v>
      </c>
      <c r="B12" s="19"/>
      <c r="C12" s="20" t="str">
        <f t="shared" si="3"/>
        <v>https://mobiks.com.ua/g91481442-xiaomi-lite</v>
      </c>
      <c r="D12" s="21"/>
      <c r="E12" s="21"/>
      <c r="F12" s="21"/>
    </row>
    <row r="13">
      <c r="A13" s="19" t="s">
        <v>582</v>
      </c>
      <c r="B13" s="19"/>
      <c r="C13" s="20" t="str">
        <f t="shared" si="3"/>
        <v>https://mobiks.com.ua/g91481442-xiaomi-lite</v>
      </c>
      <c r="D13" s="21"/>
      <c r="E13" s="21"/>
      <c r="F13" s="21"/>
    </row>
    <row r="14">
      <c r="A14" s="19" t="s">
        <v>583</v>
      </c>
      <c r="B14" s="19"/>
      <c r="C14" s="20" t="str">
        <f t="shared" si="3"/>
        <v>https://mobiks.com.ua/g91481442-xiaomi-lite</v>
      </c>
      <c r="D14" s="21"/>
      <c r="E14" s="21"/>
      <c r="F14" s="21"/>
    </row>
    <row r="15">
      <c r="A15" s="19" t="s">
        <v>584</v>
      </c>
      <c r="B15" s="19"/>
      <c r="C15" s="20" t="str">
        <f t="shared" si="3"/>
        <v>https://mobiks.com.ua/g91481442-xiaomi-lite</v>
      </c>
      <c r="D15" s="21"/>
      <c r="E15" s="21"/>
      <c r="F15" s="21"/>
    </row>
    <row r="16">
      <c r="A16" s="19" t="s">
        <v>585</v>
      </c>
      <c r="B16" s="19"/>
      <c r="C16" s="20" t="str">
        <f t="shared" si="3"/>
        <v>https://mobiks.com.ua/g91481442-xiaomi-lite</v>
      </c>
      <c r="D16" s="21"/>
      <c r="E16" s="21"/>
      <c r="F1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86"/>
    <col customWidth="1" min="2" max="2" width="9.0"/>
    <col customWidth="1" min="3" max="3" width="54.43"/>
    <col customWidth="1" min="4" max="6" width="30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586</v>
      </c>
      <c r="B3" s="19">
        <v>70.0</v>
      </c>
      <c r="C3" s="20" t="str">
        <f t="shared" ref="C3:C4" si="1">HYPERLINK("https://mobiks.com.ua/g91511189-xiaomi-note-lite")</f>
        <v>https://mobiks.com.ua/g91511189-xiaomi-note-lite</v>
      </c>
      <c r="D3" s="14" t="s">
        <v>587</v>
      </c>
      <c r="E3" s="14" t="s">
        <v>588</v>
      </c>
      <c r="F3" s="15" t="s">
        <v>589</v>
      </c>
    </row>
    <row r="4">
      <c r="A4" s="19" t="s">
        <v>590</v>
      </c>
      <c r="B4" s="19">
        <v>30.0</v>
      </c>
      <c r="C4" s="20" t="str">
        <f t="shared" si="1"/>
        <v>https://mobiks.com.ua/g91511189-xiaomi-note-lite</v>
      </c>
      <c r="D4" s="21"/>
      <c r="E4" s="21"/>
      <c r="F4" s="21"/>
    </row>
    <row r="5">
      <c r="A5" s="19" t="s">
        <v>591</v>
      </c>
      <c r="B5" s="19">
        <v>30.0</v>
      </c>
      <c r="C5" s="20" t="str">
        <f>HYPERLINK("https://mobiks.com.ua/p1282403350-chehol-vintage-dlya.html")</f>
        <v>https://mobiks.com.ua/p1282403350-chehol-vintage-dlya.html</v>
      </c>
      <c r="D5" s="21"/>
      <c r="E5" s="21"/>
      <c r="F5" s="21"/>
    </row>
    <row r="6">
      <c r="A6" s="19" t="s">
        <v>592</v>
      </c>
      <c r="B6" s="19">
        <v>10.0</v>
      </c>
      <c r="C6" s="20" t="str">
        <f>HYPERLINK("https://mobiks.com.ua/g100092380-xiaomi-redmi-note")</f>
        <v>https://mobiks.com.ua/g100092380-xiaomi-redmi-note</v>
      </c>
      <c r="D6" s="21"/>
      <c r="E6" s="21"/>
      <c r="F6" s="21"/>
    </row>
    <row r="7">
      <c r="A7" s="19" t="s">
        <v>593</v>
      </c>
      <c r="B7" s="19">
        <v>10.0</v>
      </c>
      <c r="C7" s="20" t="str">
        <f t="shared" ref="C7:C8" si="2">HYPERLINK("https://mobiks.com.ua/g91511189-xiaomi-note-lite")</f>
        <v>https://mobiks.com.ua/g91511189-xiaomi-note-lite</v>
      </c>
      <c r="D7" s="21"/>
      <c r="E7" s="21"/>
      <c r="F7" s="21"/>
    </row>
    <row r="8">
      <c r="A8" s="19" t="s">
        <v>594</v>
      </c>
      <c r="B8" s="19">
        <v>10.0</v>
      </c>
      <c r="C8" s="20" t="str">
        <f t="shared" si="2"/>
        <v>https://mobiks.com.ua/g91511189-xiaomi-note-lite</v>
      </c>
      <c r="D8" s="21"/>
      <c r="E8" s="21"/>
      <c r="F8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5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14"/>
    <col customWidth="1" min="2" max="2" width="9.0"/>
    <col customWidth="1" min="3" max="3" width="46.71"/>
    <col customWidth="1" min="4" max="6" width="36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595</v>
      </c>
      <c r="B3" s="19">
        <v>50.0</v>
      </c>
      <c r="C3" s="20" t="str">
        <f>HYPERLINK("https://mobiks.com.ua/g89067805-xiaomi-redmi-note")</f>
        <v>https://mobiks.com.ua/g89067805-xiaomi-redmi-note</v>
      </c>
      <c r="D3" s="14" t="s">
        <v>596</v>
      </c>
      <c r="E3" s="14" t="s">
        <v>597</v>
      </c>
      <c r="F3" s="15" t="s">
        <v>598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29"/>
    <col customWidth="1" min="2" max="2" width="9.0"/>
    <col customWidth="1" min="3" max="3" width="67.0"/>
    <col customWidth="1" min="4" max="6" width="35.14"/>
    <col customWidth="1" min="7" max="26" width="9.0"/>
  </cols>
  <sheetData>
    <row r="1">
      <c r="A1" s="18" t="s">
        <v>112</v>
      </c>
    </row>
    <row r="2" ht="49.5" customHeight="1">
      <c r="A2" s="24" t="s">
        <v>113</v>
      </c>
      <c r="B2" s="24" t="s">
        <v>114</v>
      </c>
      <c r="C2" s="24" t="s">
        <v>115</v>
      </c>
      <c r="D2" s="25" t="s">
        <v>116</v>
      </c>
      <c r="E2" s="25" t="s">
        <v>117</v>
      </c>
      <c r="F2" s="25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26" t="s">
        <v>599</v>
      </c>
      <c r="B3" s="26">
        <v>10.0</v>
      </c>
      <c r="C3" s="27" t="str">
        <f>HYPERLINK("https://mobiks.com.ua/p1284227566-chehol-protivoudarnyj-transformer.html")</f>
        <v>https://mobiks.com.ua/p1284227566-chehol-protivoudarnyj-transformer.html</v>
      </c>
      <c r="D3" s="28" t="s">
        <v>600</v>
      </c>
      <c r="E3" s="28" t="s">
        <v>601</v>
      </c>
      <c r="F3" s="29" t="s">
        <v>602</v>
      </c>
    </row>
    <row r="4">
      <c r="A4" s="30"/>
      <c r="B4" s="30"/>
      <c r="C4" s="31"/>
      <c r="D4" s="32" t="s">
        <v>603</v>
      </c>
    </row>
    <row r="5">
      <c r="D5" s="33" t="s">
        <v>604</v>
      </c>
      <c r="E5" s="34" t="s">
        <v>605</v>
      </c>
      <c r="F5" s="15" t="s">
        <v>606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4:F4"/>
  </mergeCells>
  <hyperlinks>
    <hyperlink display="[Перейти в карту выгрузки]" location="'Карта'!B61" ref="A1"/>
  </hyperlinks>
  <printOptions/>
  <pageMargins bottom="0.75" footer="0.0" header="0.0" left="0.7" right="0.7" top="0.75"/>
  <pageSetup orientation="landscape"/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5.29"/>
    <col customWidth="1" min="2" max="2" width="9.0"/>
    <col customWidth="1" min="3" max="3" width="53.43"/>
    <col customWidth="1" min="4" max="6" width="36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607</v>
      </c>
      <c r="B3" s="19">
        <v>70.0</v>
      </c>
      <c r="C3" s="20" t="str">
        <f>HYPERLINK("https://mobiks.com.ua/p1666069593-chehol-mirror-dlya.html")</f>
        <v>https://mobiks.com.ua/p1666069593-chehol-mirror-dlya.html</v>
      </c>
      <c r="D3" s="14" t="s">
        <v>608</v>
      </c>
      <c r="E3" s="14" t="s">
        <v>609</v>
      </c>
      <c r="F3" s="15" t="s">
        <v>610</v>
      </c>
    </row>
    <row r="4">
      <c r="A4" s="19" t="s">
        <v>611</v>
      </c>
      <c r="B4" s="19">
        <v>50.0</v>
      </c>
      <c r="C4" s="20" t="str">
        <f>HYPERLINK("https://mobiks.com.ua/")</f>
        <v>https://mobiks.com.ua/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8.0"/>
    <col customWidth="1" min="2" max="2" width="9.0"/>
    <col customWidth="1" min="3" max="3" width="46.71"/>
    <col customWidth="1" min="4" max="6" width="30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612</v>
      </c>
      <c r="B3" s="19">
        <v>30.0</v>
      </c>
      <c r="C3" s="20" t="str">
        <f>HYPERLINK("https://mobiks.com.ua/g89067809-xiaomi-redmi-note")</f>
        <v>https://mobiks.com.ua/g89067809-xiaomi-redmi-note</v>
      </c>
      <c r="D3" s="14" t="s">
        <v>613</v>
      </c>
      <c r="E3" s="14" t="s">
        <v>614</v>
      </c>
      <c r="F3" s="15" t="s">
        <v>615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57"/>
    <col customWidth="1" min="2" max="2" width="9.0"/>
    <col customWidth="1" min="3" max="3" width="46.71"/>
    <col customWidth="1" min="4" max="6" width="31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616</v>
      </c>
      <c r="B3" s="19">
        <v>50.0</v>
      </c>
      <c r="C3" s="20" t="str">
        <f t="shared" ref="C3:C4" si="1">HYPERLINK("https://mobiks.com.ua/g89067809-xiaomi-redmi-note")</f>
        <v>https://mobiks.com.ua/g89067809-xiaomi-redmi-note</v>
      </c>
      <c r="D3" s="14" t="s">
        <v>613</v>
      </c>
      <c r="E3" s="14" t="s">
        <v>617</v>
      </c>
      <c r="F3" s="15" t="s">
        <v>618</v>
      </c>
    </row>
    <row r="4">
      <c r="A4" s="19" t="s">
        <v>619</v>
      </c>
      <c r="B4" s="19">
        <v>40.0</v>
      </c>
      <c r="C4" s="20" t="str">
        <f t="shared" si="1"/>
        <v>https://mobiks.com.ua/g89067809-xiaomi-redmi-note</v>
      </c>
      <c r="D4" s="21"/>
      <c r="E4" s="21"/>
      <c r="F4" s="21"/>
    </row>
    <row r="5">
      <c r="A5" s="19" t="s">
        <v>620</v>
      </c>
      <c r="B5" s="19">
        <v>30.0</v>
      </c>
      <c r="C5" s="20" t="str">
        <f>HYPERLINK("https://mobiks.com.ua/g115849098-xiaomi-poco")</f>
        <v>https://mobiks.com.ua/g115849098-xiaomi-poco</v>
      </c>
      <c r="D5" s="21"/>
      <c r="E5" s="21"/>
      <c r="F5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71"/>
    <col customWidth="1" min="2" max="2" width="9.0"/>
    <col customWidth="1" min="3" max="3" width="67.0"/>
    <col customWidth="1" min="4" max="6" width="32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621</v>
      </c>
      <c r="B3" s="19">
        <v>300.0</v>
      </c>
      <c r="C3" s="20" t="str">
        <f t="shared" ref="C3:C4" si="1">HYPERLINK("https://mobiks.com.ua/g89067809-xiaomi-redmi-note")</f>
        <v>https://mobiks.com.ua/g89067809-xiaomi-redmi-note</v>
      </c>
      <c r="D3" s="14" t="s">
        <v>622</v>
      </c>
      <c r="E3" s="14" t="s">
        <v>623</v>
      </c>
      <c r="F3" s="15" t="s">
        <v>624</v>
      </c>
    </row>
    <row r="4">
      <c r="A4" s="19" t="s">
        <v>625</v>
      </c>
      <c r="B4" s="19">
        <v>150.0</v>
      </c>
      <c r="C4" s="20" t="str">
        <f t="shared" si="1"/>
        <v>https://mobiks.com.ua/g89067809-xiaomi-redmi-note</v>
      </c>
      <c r="D4" s="21"/>
      <c r="E4" s="21"/>
      <c r="F4" s="21"/>
    </row>
    <row r="5">
      <c r="A5" s="19" t="s">
        <v>626</v>
      </c>
      <c r="B5" s="19">
        <v>90.0</v>
      </c>
      <c r="C5" s="20" t="str">
        <f>HYPERLINK("https://mobiks.com.ua/g100092380-xiaomi-redmi-note")</f>
        <v>https://mobiks.com.ua/g100092380-xiaomi-redmi-note</v>
      </c>
      <c r="D5" s="21"/>
      <c r="E5" s="21"/>
      <c r="F5" s="21"/>
    </row>
    <row r="6">
      <c r="A6" s="19" t="s">
        <v>627</v>
      </c>
      <c r="B6" s="19">
        <v>70.0</v>
      </c>
      <c r="C6" s="20" t="str">
        <f>HYPERLINK("https://mobiks.com.ua/g89067809-xiaomi-redmi-note")</f>
        <v>https://mobiks.com.ua/g89067809-xiaomi-redmi-note</v>
      </c>
      <c r="D6" s="21"/>
      <c r="E6" s="21"/>
      <c r="F6" s="21"/>
    </row>
    <row r="7">
      <c r="A7" s="19" t="s">
        <v>628</v>
      </c>
      <c r="B7" s="19">
        <v>60.0</v>
      </c>
      <c r="C7" s="20" t="str">
        <f t="shared" ref="C7:C8" si="2">HYPERLINK("https://mobiks.com.ua/p1666071396-chehol-mirror-dlya.html")</f>
        <v>https://mobiks.com.ua/p1666071396-chehol-mirror-dlya.html</v>
      </c>
      <c r="D7" s="21"/>
      <c r="E7" s="21"/>
      <c r="F7" s="21"/>
    </row>
    <row r="8">
      <c r="A8" s="19" t="s">
        <v>629</v>
      </c>
      <c r="B8" s="19">
        <v>50.0</v>
      </c>
      <c r="C8" s="20" t="str">
        <f t="shared" si="2"/>
        <v>https://mobiks.com.ua/p1666071396-chehol-mirror-dlya.html</v>
      </c>
      <c r="D8" s="21"/>
      <c r="E8" s="21"/>
      <c r="F8" s="21"/>
    </row>
    <row r="9">
      <c r="A9" s="19" t="s">
        <v>630</v>
      </c>
      <c r="B9" s="19">
        <v>50.0</v>
      </c>
      <c r="C9" s="20" t="str">
        <f>HYPERLINK("https://mobiks.com.ua/p1284229108-chehol-protivoudarnyj-transformer.html")</f>
        <v>https://mobiks.com.ua/p1284229108-chehol-protivoudarnyj-transformer.html</v>
      </c>
      <c r="D9" s="21"/>
      <c r="E9" s="21"/>
      <c r="F9" s="21"/>
    </row>
    <row r="10">
      <c r="A10" s="19" t="s">
        <v>631</v>
      </c>
      <c r="B10" s="19">
        <v>40.0</v>
      </c>
      <c r="C10" s="20" t="str">
        <f>HYPERLINK("https://mobiks.com.ua/g89067809-xiaomi-redmi-note")</f>
        <v>https://mobiks.com.ua/g89067809-xiaomi-redmi-note</v>
      </c>
      <c r="D10" s="21"/>
      <c r="E10" s="21"/>
      <c r="F10" s="21"/>
    </row>
    <row r="11">
      <c r="A11" s="19" t="s">
        <v>632</v>
      </c>
      <c r="B11" s="19">
        <v>40.0</v>
      </c>
      <c r="C11" s="19" t="s">
        <v>216</v>
      </c>
      <c r="D11" s="19"/>
      <c r="E11" s="19"/>
      <c r="F11" s="19"/>
    </row>
    <row r="12">
      <c r="A12" s="19" t="s">
        <v>633</v>
      </c>
      <c r="B12" s="19">
        <v>40.0</v>
      </c>
      <c r="C12" s="20" t="str">
        <f t="shared" ref="C12:C13" si="3">HYPERLINK("https://mobiks.com.ua/g89067809-xiaomi-redmi-note")</f>
        <v>https://mobiks.com.ua/g89067809-xiaomi-redmi-note</v>
      </c>
      <c r="D12" s="21"/>
      <c r="E12" s="21"/>
      <c r="F12" s="21"/>
    </row>
    <row r="13">
      <c r="A13" s="19" t="s">
        <v>634</v>
      </c>
      <c r="B13" s="19">
        <v>30.0</v>
      </c>
      <c r="C13" s="20" t="str">
        <f t="shared" si="3"/>
        <v>https://mobiks.com.ua/g89067809-xiaomi-redmi-note</v>
      </c>
      <c r="D13" s="21"/>
      <c r="E13" s="21"/>
      <c r="F13" s="21"/>
    </row>
    <row r="14">
      <c r="A14" s="19" t="s">
        <v>635</v>
      </c>
      <c r="B14" s="19">
        <v>30.0</v>
      </c>
      <c r="C14" s="20" t="str">
        <f>HYPERLINK("https://mobiks.com.ua/p1666071396-chehol-mirror-dlya.html")</f>
        <v>https://mobiks.com.ua/p1666071396-chehol-mirror-dlya.html</v>
      </c>
      <c r="D14" s="21"/>
      <c r="E14" s="21"/>
      <c r="F14" s="21"/>
    </row>
    <row r="15">
      <c r="A15" s="19" t="s">
        <v>636</v>
      </c>
      <c r="B15" s="19">
        <v>30.0</v>
      </c>
      <c r="C15" s="20" t="str">
        <f t="shared" ref="C15:C17" si="4">HYPERLINK("https://mobiks.com.ua/g89067809-xiaomi-redmi-note")</f>
        <v>https://mobiks.com.ua/g89067809-xiaomi-redmi-note</v>
      </c>
      <c r="D15" s="21"/>
      <c r="E15" s="21"/>
      <c r="F15" s="21"/>
    </row>
    <row r="16">
      <c r="A16" s="19" t="s">
        <v>637</v>
      </c>
      <c r="B16" s="19">
        <v>30.0</v>
      </c>
      <c r="C16" s="20" t="str">
        <f t="shared" si="4"/>
        <v>https://mobiks.com.ua/g89067809-xiaomi-redmi-note</v>
      </c>
      <c r="D16" s="21"/>
      <c r="E16" s="21"/>
      <c r="F16" s="21"/>
    </row>
    <row r="17">
      <c r="A17" s="19" t="s">
        <v>638</v>
      </c>
      <c r="B17" s="19">
        <v>30.0</v>
      </c>
      <c r="C17" s="20" t="str">
        <f t="shared" si="4"/>
        <v>https://mobiks.com.ua/g89067809-xiaomi-redmi-note</v>
      </c>
      <c r="D17" s="21"/>
      <c r="E17" s="21"/>
      <c r="F17" s="21"/>
    </row>
    <row r="18">
      <c r="A18" s="19" t="s">
        <v>639</v>
      </c>
      <c r="B18" s="19">
        <v>30.0</v>
      </c>
      <c r="C18" s="20" t="str">
        <f>HYPERLINK("https://mobiks.com.ua/p1666069593-chehol-mirror-dlya.html")</f>
        <v>https://mobiks.com.ua/p1666069593-chehol-mirror-dlya.html</v>
      </c>
      <c r="D18" s="21"/>
      <c r="E18" s="21"/>
      <c r="F18" s="21"/>
    </row>
    <row r="19">
      <c r="A19" s="19" t="s">
        <v>640</v>
      </c>
      <c r="B19" s="19">
        <v>30.0</v>
      </c>
      <c r="C19" s="20" t="str">
        <f>HYPERLINK("https://mobiks.com.ua/p1284229108-chehol-protivoudarnyj-transformer.html")</f>
        <v>https://mobiks.com.ua/p1284229108-chehol-protivoudarnyj-transformer.html</v>
      </c>
      <c r="D19" s="21"/>
      <c r="E19" s="21"/>
      <c r="F19" s="21"/>
    </row>
    <row r="20">
      <c r="A20" s="19" t="s">
        <v>641</v>
      </c>
      <c r="B20" s="19">
        <v>30.0</v>
      </c>
      <c r="C20" s="20" t="str">
        <f t="shared" ref="C20:C23" si="5">HYPERLINK("https://mobiks.com.ua/g89067809-xiaomi-redmi-note")</f>
        <v>https://mobiks.com.ua/g89067809-xiaomi-redmi-note</v>
      </c>
      <c r="D20" s="21"/>
      <c r="E20" s="21"/>
      <c r="F20" s="21"/>
    </row>
    <row r="21" ht="15.75" customHeight="1">
      <c r="A21" s="19" t="s">
        <v>642</v>
      </c>
      <c r="B21" s="19">
        <v>20.0</v>
      </c>
      <c r="C21" s="20" t="str">
        <f t="shared" si="5"/>
        <v>https://mobiks.com.ua/g89067809-xiaomi-redmi-note</v>
      </c>
      <c r="D21" s="21"/>
      <c r="E21" s="21"/>
      <c r="F21" s="21"/>
    </row>
    <row r="22" ht="15.75" customHeight="1">
      <c r="A22" s="19" t="s">
        <v>643</v>
      </c>
      <c r="B22" s="19">
        <v>20.0</v>
      </c>
      <c r="C22" s="20" t="str">
        <f t="shared" si="5"/>
        <v>https://mobiks.com.ua/g89067809-xiaomi-redmi-note</v>
      </c>
      <c r="D22" s="21"/>
      <c r="E22" s="21"/>
      <c r="F22" s="21"/>
    </row>
    <row r="23" ht="15.75" customHeight="1">
      <c r="A23" s="19" t="s">
        <v>644</v>
      </c>
      <c r="B23" s="19">
        <v>10.0</v>
      </c>
      <c r="C23" s="20" t="str">
        <f t="shared" si="5"/>
        <v>https://mobiks.com.ua/g89067809-xiaomi-redmi-note</v>
      </c>
      <c r="D23" s="21"/>
      <c r="E23" s="21"/>
      <c r="F23" s="21"/>
    </row>
    <row r="24" ht="15.75" customHeight="1">
      <c r="A24" s="19" t="s">
        <v>645</v>
      </c>
      <c r="B24" s="19">
        <v>10.0</v>
      </c>
      <c r="C24" s="20" t="str">
        <f>HYPERLINK("https://mobiks.com.ua/p1666069593-chehol-mirror-dlya.html")</f>
        <v>https://mobiks.com.ua/p1666069593-chehol-mirror-dlya.html</v>
      </c>
      <c r="D24" s="21"/>
      <c r="E24" s="21"/>
      <c r="F24" s="21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14"/>
    <col customWidth="1" min="2" max="2" width="9.0"/>
    <col customWidth="1" min="3" max="3" width="53.43"/>
    <col customWidth="1" min="4" max="6" width="49.57"/>
    <col customWidth="1" min="7" max="26" width="9.0"/>
  </cols>
  <sheetData>
    <row r="1">
      <c r="A1" s="18" t="s">
        <v>112</v>
      </c>
    </row>
    <row r="2" ht="49.5" customHeight="1">
      <c r="A2" s="24" t="s">
        <v>113</v>
      </c>
      <c r="B2" s="24" t="s">
        <v>114</v>
      </c>
      <c r="C2" s="24" t="s">
        <v>115</v>
      </c>
      <c r="D2" s="25" t="s">
        <v>116</v>
      </c>
      <c r="E2" s="25" t="s">
        <v>117</v>
      </c>
      <c r="F2" s="25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26" t="s">
        <v>646</v>
      </c>
      <c r="B3" s="26">
        <v>40.0</v>
      </c>
      <c r="C3" s="27" t="str">
        <f>HYPERLINK("https://mobiks.com.ua/p1666069593-chehol-mirror-dlya.html")</f>
        <v>https://mobiks.com.ua/p1666069593-chehol-mirror-dlya.html</v>
      </c>
      <c r="D3" s="28" t="s">
        <v>647</v>
      </c>
      <c r="E3" s="28" t="s">
        <v>648</v>
      </c>
      <c r="F3" s="29" t="s">
        <v>649</v>
      </c>
    </row>
    <row r="4">
      <c r="A4" s="30"/>
      <c r="B4" s="30"/>
      <c r="C4" s="31"/>
      <c r="D4" s="35" t="s">
        <v>650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4:F4"/>
  </mergeCells>
  <hyperlinks>
    <hyperlink display="[Перейти в карту выгрузки]" location="'Карта'!B66" ref="A1"/>
  </hyperlinks>
  <printOptions/>
  <pageMargins bottom="0.75" footer="0.0" header="0.0" left="0.7" right="0.7" top="0.75"/>
  <pageSetup orientation="landscape"/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2.43"/>
    <col customWidth="1" min="2" max="2" width="9.0"/>
    <col customWidth="1" min="3" max="3" width="42.0"/>
    <col customWidth="1" min="4" max="6" width="45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651</v>
      </c>
      <c r="B3" s="19">
        <v>150.0</v>
      </c>
      <c r="C3" s="20" t="str">
        <f>HYPERLINK("https://mobiks.com.ua/")</f>
        <v>https://mobiks.com.ua/</v>
      </c>
      <c r="D3" s="14" t="s">
        <v>652</v>
      </c>
      <c r="E3" s="14" t="s">
        <v>653</v>
      </c>
      <c r="F3" s="15" t="s">
        <v>654</v>
      </c>
    </row>
    <row r="4">
      <c r="A4" s="19" t="s">
        <v>655</v>
      </c>
      <c r="B4" s="19">
        <v>100.0</v>
      </c>
      <c r="C4" s="20" t="str">
        <f t="shared" ref="C4:C8" si="1">HYPERLINK("https://mobiks.com.ua/g89921637-xiaomi-redmi")</f>
        <v>https://mobiks.com.ua/g89921637-xiaomi-redmi</v>
      </c>
      <c r="D4" s="21"/>
      <c r="E4" s="21"/>
      <c r="F4" s="21"/>
    </row>
    <row r="5">
      <c r="A5" s="19" t="s">
        <v>656</v>
      </c>
      <c r="B5" s="19">
        <v>90.0</v>
      </c>
      <c r="C5" s="20" t="str">
        <f t="shared" si="1"/>
        <v>https://mobiks.com.ua/g89921637-xiaomi-redmi</v>
      </c>
      <c r="D5" s="21"/>
      <c r="E5" s="21"/>
      <c r="F5" s="21"/>
    </row>
    <row r="6">
      <c r="A6" s="19" t="s">
        <v>657</v>
      </c>
      <c r="B6" s="19">
        <v>60.0</v>
      </c>
      <c r="C6" s="20" t="str">
        <f t="shared" si="1"/>
        <v>https://mobiks.com.ua/g89921637-xiaomi-redmi</v>
      </c>
      <c r="D6" s="21"/>
      <c r="E6" s="21"/>
      <c r="F6" s="21"/>
    </row>
    <row r="7">
      <c r="A7" s="19" t="s">
        <v>658</v>
      </c>
      <c r="B7" s="19">
        <v>20.0</v>
      </c>
      <c r="C7" s="20" t="str">
        <f t="shared" si="1"/>
        <v>https://mobiks.com.ua/g89921637-xiaomi-redmi</v>
      </c>
      <c r="D7" s="21"/>
      <c r="E7" s="21"/>
      <c r="F7" s="21"/>
    </row>
    <row r="8">
      <c r="A8" s="19" t="s">
        <v>659</v>
      </c>
      <c r="B8" s="19">
        <v>20.0</v>
      </c>
      <c r="C8" s="20" t="str">
        <f t="shared" si="1"/>
        <v>https://mobiks.com.ua/g89921637-xiaomi-redmi</v>
      </c>
      <c r="D8" s="21"/>
      <c r="E8" s="21"/>
      <c r="F8" s="21"/>
    </row>
    <row r="9">
      <c r="A9" s="19" t="s">
        <v>660</v>
      </c>
      <c r="B9" s="19">
        <v>20.0</v>
      </c>
      <c r="C9" s="19" t="s">
        <v>216</v>
      </c>
      <c r="D9" s="19"/>
      <c r="E9" s="19"/>
      <c r="F9" s="19"/>
    </row>
    <row r="10">
      <c r="A10" s="19" t="s">
        <v>661</v>
      </c>
      <c r="B10" s="19">
        <v>10.0</v>
      </c>
      <c r="C10" s="20" t="str">
        <f>HYPERLINK("https://mobiks.com.ua/g59560859-xiaomi")</f>
        <v>https://mobiks.com.ua/g59560859-xiaomi</v>
      </c>
      <c r="D10" s="21"/>
      <c r="E10" s="21"/>
      <c r="F10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6.86"/>
    <col customWidth="1" min="2" max="2" width="9.0"/>
    <col customWidth="1" min="3" max="3" width="54.43"/>
    <col customWidth="1" min="4" max="6" width="26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662</v>
      </c>
      <c r="B3" s="19">
        <v>350.0</v>
      </c>
      <c r="C3" s="20" t="str">
        <f>HYPERLINK("https://mobiks.com.ua/g89921646-xiaomi-redmi")</f>
        <v>https://mobiks.com.ua/g89921646-xiaomi-redmi</v>
      </c>
      <c r="D3" s="14" t="s">
        <v>663</v>
      </c>
      <c r="E3" s="14" t="s">
        <v>664</v>
      </c>
      <c r="F3" s="15" t="s">
        <v>665</v>
      </c>
    </row>
    <row r="4">
      <c r="A4" s="19" t="s">
        <v>666</v>
      </c>
      <c r="B4" s="19">
        <v>150.0</v>
      </c>
      <c r="C4" s="20" t="str">
        <f>HYPERLINK("https://mobiks.com.ua/p1282400428-chehol-vintage-dlya.html")</f>
        <v>https://mobiks.com.ua/p1282400428-chehol-vintage-dlya.html</v>
      </c>
      <c r="D4" s="21"/>
      <c r="E4" s="21"/>
      <c r="F4" s="21"/>
    </row>
    <row r="5">
      <c r="A5" s="19" t="s">
        <v>667</v>
      </c>
      <c r="B5" s="19">
        <v>100.0</v>
      </c>
      <c r="C5" s="20" t="str">
        <f>HYPERLINK("https://mobiks.com.ua/g89921646-xiaomi-redmi")</f>
        <v>https://mobiks.com.ua/g89921646-xiaomi-redmi</v>
      </c>
      <c r="D5" s="21"/>
      <c r="E5" s="21"/>
      <c r="F5" s="21"/>
    </row>
    <row r="6">
      <c r="A6" s="19" t="s">
        <v>668</v>
      </c>
      <c r="B6" s="19">
        <v>100.0</v>
      </c>
      <c r="C6" s="20" t="str">
        <f t="shared" ref="C6:C7" si="1">HYPERLINK("https://mobiks.com.ua/p1282400428-chehol-vintage-dlya.html")</f>
        <v>https://mobiks.com.ua/p1282400428-chehol-vintage-dlya.html</v>
      </c>
      <c r="D6" s="21"/>
      <c r="E6" s="21"/>
      <c r="F6" s="21"/>
    </row>
    <row r="7">
      <c r="A7" s="19" t="s">
        <v>669</v>
      </c>
      <c r="B7" s="19">
        <v>80.0</v>
      </c>
      <c r="C7" s="20" t="str">
        <f t="shared" si="1"/>
        <v>https://mobiks.com.ua/p1282400428-chehol-vintage-dlya.html</v>
      </c>
      <c r="D7" s="21"/>
      <c r="E7" s="21"/>
      <c r="F7" s="21"/>
    </row>
    <row r="8">
      <c r="A8" s="19" t="s">
        <v>670</v>
      </c>
      <c r="B8" s="19">
        <v>70.0</v>
      </c>
      <c r="C8" s="20" t="str">
        <f t="shared" ref="C8:C10" si="2">HYPERLINK("https://mobiks.com.ua/g89921646-xiaomi-redmi")</f>
        <v>https://mobiks.com.ua/g89921646-xiaomi-redmi</v>
      </c>
      <c r="D8" s="21"/>
      <c r="E8" s="21"/>
      <c r="F8" s="21"/>
    </row>
    <row r="9">
      <c r="A9" s="19" t="s">
        <v>671</v>
      </c>
      <c r="B9" s="19">
        <v>70.0</v>
      </c>
      <c r="C9" s="20" t="str">
        <f t="shared" si="2"/>
        <v>https://mobiks.com.ua/g89921646-xiaomi-redmi</v>
      </c>
      <c r="D9" s="21"/>
      <c r="E9" s="21"/>
      <c r="F9" s="21"/>
    </row>
    <row r="10">
      <c r="A10" s="19" t="s">
        <v>672</v>
      </c>
      <c r="B10" s="19">
        <v>50.0</v>
      </c>
      <c r="C10" s="20" t="str">
        <f t="shared" si="2"/>
        <v>https://mobiks.com.ua/g89921646-xiaomi-redmi</v>
      </c>
      <c r="D10" s="21"/>
      <c r="E10" s="21"/>
      <c r="F10" s="21"/>
    </row>
    <row r="11">
      <c r="A11" s="19" t="s">
        <v>673</v>
      </c>
      <c r="B11" s="19">
        <v>50.0</v>
      </c>
      <c r="C11" s="20" t="str">
        <f>HYPERLINK("https://mobiks.com.ua/p1282400428-chehol-vintage-dlya.html")</f>
        <v>https://mobiks.com.ua/p1282400428-chehol-vintage-dlya.html</v>
      </c>
      <c r="D11" s="21"/>
      <c r="E11" s="21"/>
      <c r="F11" s="21"/>
    </row>
    <row r="12">
      <c r="A12" s="19" t="s">
        <v>674</v>
      </c>
      <c r="B12" s="19">
        <v>50.0</v>
      </c>
      <c r="C12" s="20" t="str">
        <f t="shared" ref="C12:C14" si="3">HYPERLINK("https://mobiks.com.ua/g89921646-xiaomi-redmi")</f>
        <v>https://mobiks.com.ua/g89921646-xiaomi-redmi</v>
      </c>
      <c r="D12" s="21"/>
      <c r="E12" s="21"/>
      <c r="F12" s="21"/>
    </row>
    <row r="13">
      <c r="A13" s="19" t="s">
        <v>675</v>
      </c>
      <c r="B13" s="19">
        <v>30.0</v>
      </c>
      <c r="C13" s="20" t="str">
        <f t="shared" si="3"/>
        <v>https://mobiks.com.ua/g89921646-xiaomi-redmi</v>
      </c>
      <c r="D13" s="21"/>
      <c r="E13" s="21"/>
      <c r="F13" s="21"/>
    </row>
    <row r="14">
      <c r="A14" s="19" t="s">
        <v>676</v>
      </c>
      <c r="B14" s="19">
        <v>30.0</v>
      </c>
      <c r="C14" s="20" t="str">
        <f t="shared" si="3"/>
        <v>https://mobiks.com.ua/g89921646-xiaomi-redmi</v>
      </c>
      <c r="D14" s="21"/>
      <c r="E14" s="21"/>
      <c r="F14" s="21"/>
    </row>
    <row r="15">
      <c r="A15" s="19" t="s">
        <v>677</v>
      </c>
      <c r="B15" s="19">
        <v>30.0</v>
      </c>
      <c r="C15" s="20" t="str">
        <f>HYPERLINK("https://mobiks.com.ua/p1282400428-chehol-vintage-dlya.html")</f>
        <v>https://mobiks.com.ua/p1282400428-chehol-vintage-dlya.html</v>
      </c>
      <c r="D15" s="21"/>
      <c r="E15" s="21"/>
      <c r="F15" s="21"/>
    </row>
    <row r="16">
      <c r="A16" s="19" t="s">
        <v>678</v>
      </c>
      <c r="B16" s="19">
        <v>30.0</v>
      </c>
      <c r="C16" s="20" t="str">
        <f>HYPERLINK("https://mobiks.com.ua/g89921646-xiaomi-redmi")</f>
        <v>https://mobiks.com.ua/g89921646-xiaomi-redmi</v>
      </c>
      <c r="D16" s="21"/>
      <c r="E16" s="21"/>
      <c r="F16" s="21"/>
    </row>
    <row r="17">
      <c r="A17" s="19" t="s">
        <v>679</v>
      </c>
      <c r="B17" s="19">
        <v>30.0</v>
      </c>
      <c r="C17" s="20" t="str">
        <f>HYPERLINK("https://mobiks.com.ua/p1282400428-chehol-vintage-dlya.html")</f>
        <v>https://mobiks.com.ua/p1282400428-chehol-vintage-dlya.html</v>
      </c>
      <c r="D17" s="21"/>
      <c r="E17" s="21"/>
      <c r="F17" s="21"/>
    </row>
    <row r="18">
      <c r="A18" s="19" t="s">
        <v>680</v>
      </c>
      <c r="B18" s="19">
        <v>30.0</v>
      </c>
      <c r="C18" s="20" t="str">
        <f>HYPERLINK("https://mobiks.com.ua/g89921646-xiaomi-redmi")</f>
        <v>https://mobiks.com.ua/g89921646-xiaomi-redmi</v>
      </c>
      <c r="D18" s="21"/>
      <c r="E18" s="21"/>
      <c r="F18" s="21"/>
    </row>
    <row r="19">
      <c r="A19" s="19" t="s">
        <v>681</v>
      </c>
      <c r="B19" s="19">
        <v>30.0</v>
      </c>
      <c r="C19" s="20" t="str">
        <f>HYPERLINK("https://mobiks.com.ua/p1282400428-chehol-vintage-dlya.html")</f>
        <v>https://mobiks.com.ua/p1282400428-chehol-vintage-dlya.html</v>
      </c>
      <c r="D19" s="21"/>
      <c r="E19" s="21"/>
      <c r="F19" s="21"/>
    </row>
    <row r="20">
      <c r="A20" s="19" t="s">
        <v>682</v>
      </c>
      <c r="B20" s="19">
        <v>30.0</v>
      </c>
      <c r="C20" s="20" t="str">
        <f>HYPERLINK("https://mobiks.com.ua/g100092380-xiaomi-redmi-note")</f>
        <v>https://mobiks.com.ua/g100092380-xiaomi-redmi-note</v>
      </c>
      <c r="D20" s="21"/>
      <c r="E20" s="21"/>
      <c r="F20" s="21"/>
    </row>
    <row r="21" ht="15.75" customHeight="1">
      <c r="A21" s="19" t="s">
        <v>683</v>
      </c>
      <c r="B21" s="19">
        <v>30.0</v>
      </c>
      <c r="C21" s="20" t="str">
        <f t="shared" ref="C21:C23" si="4">HYPERLINK("https://mobiks.com.ua/g89921646-xiaomi-redmi")</f>
        <v>https://mobiks.com.ua/g89921646-xiaomi-redmi</v>
      </c>
      <c r="D21" s="21"/>
      <c r="E21" s="21"/>
      <c r="F21" s="21"/>
    </row>
    <row r="22" ht="15.75" customHeight="1">
      <c r="A22" s="19" t="s">
        <v>684</v>
      </c>
      <c r="B22" s="19">
        <v>20.0</v>
      </c>
      <c r="C22" s="20" t="str">
        <f t="shared" si="4"/>
        <v>https://mobiks.com.ua/g89921646-xiaomi-redmi</v>
      </c>
      <c r="D22" s="21"/>
      <c r="E22" s="21"/>
      <c r="F22" s="21"/>
    </row>
    <row r="23" ht="15.75" customHeight="1">
      <c r="A23" s="19" t="s">
        <v>685</v>
      </c>
      <c r="B23" s="19">
        <v>20.0</v>
      </c>
      <c r="C23" s="20" t="str">
        <f t="shared" si="4"/>
        <v>https://mobiks.com.ua/g89921646-xiaomi-redmi</v>
      </c>
      <c r="D23" s="21"/>
      <c r="E23" s="21"/>
      <c r="F23" s="21"/>
    </row>
    <row r="24" ht="15.75" customHeight="1">
      <c r="A24" s="19" t="s">
        <v>686</v>
      </c>
      <c r="B24" s="19">
        <v>10.0</v>
      </c>
      <c r="C24" s="20" t="str">
        <f>HYPERLINK("https://mobiks.com.ua/p1666069593-chehol-mirror-dlya.html")</f>
        <v>https://mobiks.com.ua/p1666069593-chehol-mirror-dlya.html</v>
      </c>
      <c r="D24" s="21"/>
      <c r="E24" s="21"/>
      <c r="F24" s="21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9.14"/>
    <col customWidth="1" min="2" max="2" width="9.0"/>
    <col customWidth="1" min="3" max="3" width="53.43"/>
    <col customWidth="1" min="4" max="6" width="36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687</v>
      </c>
      <c r="B3" s="19">
        <v>100.0</v>
      </c>
      <c r="C3" s="20" t="str">
        <f>HYPERLINK("https://mobiks.com.ua/")</f>
        <v>https://mobiks.com.ua/</v>
      </c>
      <c r="D3" s="14" t="s">
        <v>688</v>
      </c>
      <c r="E3" s="14" t="s">
        <v>689</v>
      </c>
      <c r="F3" s="15" t="s">
        <v>690</v>
      </c>
    </row>
    <row r="4">
      <c r="A4" s="19" t="s">
        <v>691</v>
      </c>
      <c r="B4" s="19">
        <v>80.0</v>
      </c>
      <c r="C4" s="20" t="str">
        <f>HYPERLINK("https://mobiks.com.ua/g60127928-xiaomi-redmi")</f>
        <v>https://mobiks.com.ua/g60127928-xiaomi-redmi</v>
      </c>
      <c r="D4" s="21"/>
      <c r="E4" s="21"/>
      <c r="F4" s="21"/>
    </row>
    <row r="5">
      <c r="A5" s="19" t="s">
        <v>692</v>
      </c>
      <c r="B5" s="19">
        <v>40.0</v>
      </c>
      <c r="C5" s="20" t="str">
        <f>HYPERLINK("https://mobiks.com.ua/p1666069593-chehol-mirror-dlya.html")</f>
        <v>https://mobiks.com.ua/p1666069593-chehol-mirror-dlya.html</v>
      </c>
      <c r="D5" s="21"/>
      <c r="E5" s="21"/>
      <c r="F5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6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71"/>
    <col customWidth="1" min="2" max="2" width="9.0"/>
    <col customWidth="1" min="3" max="3" width="10.0"/>
    <col customWidth="1" min="4" max="6" width="36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693</v>
      </c>
      <c r="B3" s="19">
        <v>20.0</v>
      </c>
      <c r="C3" s="19" t="s">
        <v>216</v>
      </c>
      <c r="D3" s="14" t="s">
        <v>694</v>
      </c>
      <c r="E3" s="14" t="s">
        <v>695</v>
      </c>
      <c r="F3" s="15" t="s">
        <v>696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29"/>
    <col customWidth="1" min="2" max="2" width="9.0"/>
    <col customWidth="1" min="3" max="3" width="42.0"/>
    <col customWidth="1" min="4" max="6" width="26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697</v>
      </c>
      <c r="B3" s="19">
        <v>90.0</v>
      </c>
      <c r="C3" s="20" t="str">
        <f t="shared" ref="C3:C9" si="1">HYPERLINK("https://mobiks.com.ua/g71237928-xiaomi-redmi")</f>
        <v>https://mobiks.com.ua/g71237928-xiaomi-redmi</v>
      </c>
      <c r="D3" s="14" t="s">
        <v>698</v>
      </c>
      <c r="E3" s="14" t="s">
        <v>699</v>
      </c>
      <c r="F3" s="15" t="s">
        <v>700</v>
      </c>
    </row>
    <row r="4">
      <c r="A4" s="19" t="s">
        <v>701</v>
      </c>
      <c r="B4" s="19">
        <v>70.0</v>
      </c>
      <c r="C4" s="20" t="str">
        <f t="shared" si="1"/>
        <v>https://mobiks.com.ua/g71237928-xiaomi-redmi</v>
      </c>
      <c r="D4" s="21"/>
      <c r="E4" s="21"/>
      <c r="F4" s="21"/>
    </row>
    <row r="5">
      <c r="A5" s="19" t="s">
        <v>702</v>
      </c>
      <c r="B5" s="19">
        <v>50.0</v>
      </c>
      <c r="C5" s="20" t="str">
        <f t="shared" si="1"/>
        <v>https://mobiks.com.ua/g71237928-xiaomi-redmi</v>
      </c>
      <c r="D5" s="21"/>
      <c r="E5" s="21"/>
      <c r="F5" s="21"/>
    </row>
    <row r="6">
      <c r="A6" s="19" t="s">
        <v>703</v>
      </c>
      <c r="B6" s="19">
        <v>40.0</v>
      </c>
      <c r="C6" s="20" t="str">
        <f t="shared" si="1"/>
        <v>https://mobiks.com.ua/g71237928-xiaomi-redmi</v>
      </c>
      <c r="D6" s="21"/>
      <c r="E6" s="21"/>
      <c r="F6" s="21"/>
    </row>
    <row r="7">
      <c r="A7" s="19" t="s">
        <v>704</v>
      </c>
      <c r="B7" s="19">
        <v>20.0</v>
      </c>
      <c r="C7" s="20" t="str">
        <f t="shared" si="1"/>
        <v>https://mobiks.com.ua/g71237928-xiaomi-redmi</v>
      </c>
      <c r="D7" s="21"/>
      <c r="E7" s="21"/>
      <c r="F7" s="21"/>
    </row>
    <row r="8">
      <c r="A8" s="19" t="s">
        <v>705</v>
      </c>
      <c r="B8" s="19">
        <v>20.0</v>
      </c>
      <c r="C8" s="20" t="str">
        <f t="shared" si="1"/>
        <v>https://mobiks.com.ua/g71237928-xiaomi-redmi</v>
      </c>
      <c r="D8" s="21"/>
      <c r="E8" s="21"/>
      <c r="F8" s="21"/>
    </row>
    <row r="9">
      <c r="A9" s="19" t="s">
        <v>706</v>
      </c>
      <c r="B9" s="19">
        <v>10.0</v>
      </c>
      <c r="C9" s="20" t="str">
        <f t="shared" si="1"/>
        <v>https://mobiks.com.ua/g71237928-xiaomi-redmi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29"/>
    <col customWidth="1" min="2" max="2" width="9.0"/>
    <col customWidth="1" min="3" max="3" width="42.0"/>
    <col customWidth="1" min="4" max="6" width="29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707</v>
      </c>
      <c r="B3" s="19">
        <v>10.0</v>
      </c>
      <c r="C3" s="20" t="str">
        <f t="shared" ref="C3:C6" si="1">HYPERLINK("https://mobiks.com.ua/g67148809-xiaomi-redmi")</f>
        <v>https://mobiks.com.ua/g67148809-xiaomi-redmi</v>
      </c>
      <c r="D3" s="14" t="s">
        <v>708</v>
      </c>
      <c r="E3" s="14" t="s">
        <v>709</v>
      </c>
      <c r="F3" s="15" t="s">
        <v>710</v>
      </c>
    </row>
    <row r="4">
      <c r="A4" s="19" t="s">
        <v>711</v>
      </c>
      <c r="B4" s="19">
        <v>10.0</v>
      </c>
      <c r="C4" s="20" t="str">
        <f t="shared" si="1"/>
        <v>https://mobiks.com.ua/g67148809-xiaomi-redmi</v>
      </c>
      <c r="D4" s="21"/>
      <c r="E4" s="21"/>
      <c r="F4" s="21"/>
    </row>
    <row r="5">
      <c r="A5" s="19" t="s">
        <v>712</v>
      </c>
      <c r="B5" s="19">
        <v>10.0</v>
      </c>
      <c r="C5" s="20" t="str">
        <f t="shared" si="1"/>
        <v>https://mobiks.com.ua/g67148809-xiaomi-redmi</v>
      </c>
      <c r="D5" s="21"/>
      <c r="E5" s="21"/>
      <c r="F5" s="21"/>
    </row>
    <row r="6">
      <c r="A6" s="19" t="s">
        <v>713</v>
      </c>
      <c r="B6" s="19">
        <v>10.0</v>
      </c>
      <c r="C6" s="20" t="str">
        <f t="shared" si="1"/>
        <v>https://mobiks.com.ua/g67148809-xiaomi-redmi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9.14"/>
    <col customWidth="1" min="2" max="2" width="9.0"/>
    <col customWidth="1" min="3" max="3" width="46.71"/>
    <col customWidth="1" min="4" max="6" width="38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714</v>
      </c>
      <c r="B3" s="19">
        <v>70.0</v>
      </c>
      <c r="C3" s="20" t="str">
        <f t="shared" ref="C3:C4" si="1">HYPERLINK("https://mobiks.com.ua/g59564456-xiaomi-redmi-note")</f>
        <v>https://mobiks.com.ua/g59564456-xiaomi-redmi-note</v>
      </c>
      <c r="D3" s="14" t="s">
        <v>715</v>
      </c>
      <c r="E3" s="14" t="s">
        <v>716</v>
      </c>
      <c r="F3" s="15" t="s">
        <v>717</v>
      </c>
    </row>
    <row r="4">
      <c r="A4" s="19" t="s">
        <v>718</v>
      </c>
      <c r="B4" s="19">
        <v>20.0</v>
      </c>
      <c r="C4" s="20" t="str">
        <f t="shared" si="1"/>
        <v>https://mobiks.com.ua/g59564456-xiaomi-redmi-note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86"/>
    <col customWidth="1" min="2" max="2" width="9.0"/>
    <col customWidth="1" min="3" max="3" width="42.0"/>
    <col customWidth="1" min="4" max="6" width="37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719</v>
      </c>
      <c r="B3" s="19">
        <v>80.0</v>
      </c>
      <c r="C3" s="20" t="str">
        <f>HYPERLINK("https://mobiks.com.ua/g59560859-xiaomi")</f>
        <v>https://mobiks.com.ua/g59560859-xiaomi</v>
      </c>
      <c r="D3" s="14" t="s">
        <v>720</v>
      </c>
      <c r="E3" s="14" t="s">
        <v>721</v>
      </c>
      <c r="F3" s="15" t="s">
        <v>722</v>
      </c>
    </row>
    <row r="4">
      <c r="A4" s="19" t="s">
        <v>723</v>
      </c>
      <c r="B4" s="19">
        <v>60.0</v>
      </c>
      <c r="C4" s="20" t="str">
        <f t="shared" ref="C4:C7" si="1">HYPERLINK("https://mobiks.com.ua/g60128084-xiaomi-redmi")</f>
        <v>https://mobiks.com.ua/g60128084-xiaomi-redmi</v>
      </c>
      <c r="D4" s="21"/>
      <c r="E4" s="21"/>
      <c r="F4" s="21"/>
    </row>
    <row r="5">
      <c r="A5" s="19" t="s">
        <v>724</v>
      </c>
      <c r="B5" s="19">
        <v>40.0</v>
      </c>
      <c r="C5" s="20" t="str">
        <f t="shared" si="1"/>
        <v>https://mobiks.com.ua/g60128084-xiaomi-redmi</v>
      </c>
      <c r="D5" s="21"/>
      <c r="E5" s="21"/>
      <c r="F5" s="21"/>
    </row>
    <row r="6">
      <c r="A6" s="19" t="s">
        <v>725</v>
      </c>
      <c r="B6" s="19">
        <v>10.0</v>
      </c>
      <c r="C6" s="20" t="str">
        <f t="shared" si="1"/>
        <v>https://mobiks.com.ua/g60128084-xiaomi-redmi</v>
      </c>
      <c r="D6" s="21"/>
      <c r="E6" s="21"/>
      <c r="F6" s="21"/>
    </row>
    <row r="7">
      <c r="A7" s="19" t="s">
        <v>726</v>
      </c>
      <c r="B7" s="19">
        <v>10.0</v>
      </c>
      <c r="C7" s="20" t="str">
        <f t="shared" si="1"/>
        <v>https://mobiks.com.ua/g60128084-xiaomi-redmi</v>
      </c>
      <c r="D7" s="21"/>
      <c r="E7" s="21"/>
      <c r="F7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0"/>
    <col customWidth="1" min="2" max="2" width="9.0"/>
    <col customWidth="1" min="3" max="3" width="53.0"/>
    <col customWidth="1" min="4" max="6" width="41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727</v>
      </c>
      <c r="B3" s="19">
        <v>200.0</v>
      </c>
      <c r="C3" s="20" t="str">
        <f>HYPERLINK("https://mobiks.com.ua/g60127928-xiaomi-redmi")</f>
        <v>https://mobiks.com.ua/g60127928-xiaomi-redmi</v>
      </c>
      <c r="D3" s="14" t="s">
        <v>720</v>
      </c>
      <c r="E3" s="14" t="s">
        <v>721</v>
      </c>
      <c r="F3" s="15" t="s">
        <v>722</v>
      </c>
    </row>
    <row r="4">
      <c r="A4" s="19" t="s">
        <v>728</v>
      </c>
      <c r="B4" s="19">
        <v>50.0</v>
      </c>
      <c r="C4" s="20" t="str">
        <f>HYPERLINK("https://mobiks.com.ua/p941467097-chehol-carbon-dlya.html")</f>
        <v>https://mobiks.com.ua/p941467097-chehol-carbon-dlya.html</v>
      </c>
      <c r="D4" s="21"/>
      <c r="E4" s="21"/>
      <c r="F4" s="21"/>
    </row>
    <row r="5">
      <c r="A5" s="19" t="s">
        <v>729</v>
      </c>
      <c r="B5" s="19">
        <v>40.0</v>
      </c>
      <c r="C5" s="20" t="str">
        <f t="shared" ref="C5:C7" si="1">HYPERLINK("https://mobiks.com.ua/g60127928-xiaomi-redmi")</f>
        <v>https://mobiks.com.ua/g60127928-xiaomi-redmi</v>
      </c>
      <c r="D5" s="21"/>
      <c r="E5" s="21"/>
      <c r="F5" s="21"/>
    </row>
    <row r="6">
      <c r="A6" s="19" t="s">
        <v>730</v>
      </c>
      <c r="B6" s="19">
        <v>20.0</v>
      </c>
      <c r="C6" s="20" t="str">
        <f t="shared" si="1"/>
        <v>https://mobiks.com.ua/g60127928-xiaomi-redmi</v>
      </c>
      <c r="D6" s="21"/>
      <c r="E6" s="21"/>
      <c r="F6" s="21"/>
    </row>
    <row r="7">
      <c r="A7" s="19" t="s">
        <v>731</v>
      </c>
      <c r="B7" s="19">
        <v>10.0</v>
      </c>
      <c r="C7" s="20" t="str">
        <f t="shared" si="1"/>
        <v>https://mobiks.com.ua/g60127928-xiaomi-redmi</v>
      </c>
      <c r="D7" s="21"/>
      <c r="E7" s="21"/>
      <c r="F7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71"/>
    <col customWidth="1" min="2" max="2" width="9.0"/>
    <col customWidth="1" min="3" max="3" width="53.43"/>
    <col customWidth="1" min="4" max="4" width="36.71"/>
    <col customWidth="1" min="5" max="6" width="46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732</v>
      </c>
      <c r="B3" s="19">
        <v>60.0</v>
      </c>
      <c r="C3" s="20" t="str">
        <f>HYPERLINK("https://mobiks.com.ua/p1467919340-chehol-mirror-dlya.html")</f>
        <v>https://mobiks.com.ua/p1467919340-chehol-mirror-dlya.html</v>
      </c>
      <c r="D3" s="14" t="s">
        <v>733</v>
      </c>
      <c r="E3" s="14" t="s">
        <v>734</v>
      </c>
      <c r="F3" s="15" t="s">
        <v>735</v>
      </c>
    </row>
    <row r="4">
      <c r="A4" s="19" t="s">
        <v>736</v>
      </c>
      <c r="B4" s="19">
        <v>50.0</v>
      </c>
      <c r="C4" s="20" t="str">
        <f t="shared" ref="C4:C8" si="1">HYPERLINK("https://mobiks.com.ua/g100092380-xiaomi-redmi-note")</f>
        <v>https://mobiks.com.ua/g100092380-xiaomi-redmi-note</v>
      </c>
      <c r="D4" s="21"/>
      <c r="E4" s="21"/>
      <c r="F4" s="21"/>
    </row>
    <row r="5">
      <c r="A5" s="19" t="s">
        <v>737</v>
      </c>
      <c r="B5" s="19">
        <v>30.0</v>
      </c>
      <c r="C5" s="20" t="str">
        <f t="shared" si="1"/>
        <v>https://mobiks.com.ua/g100092380-xiaomi-redmi-note</v>
      </c>
      <c r="D5" s="21"/>
      <c r="E5" s="21"/>
      <c r="F5" s="21"/>
    </row>
    <row r="6">
      <c r="A6" s="19" t="s">
        <v>738</v>
      </c>
      <c r="B6" s="19">
        <v>20.0</v>
      </c>
      <c r="C6" s="20" t="str">
        <f t="shared" si="1"/>
        <v>https://mobiks.com.ua/g100092380-xiaomi-redmi-note</v>
      </c>
      <c r="D6" s="21"/>
      <c r="E6" s="21"/>
      <c r="F6" s="21"/>
    </row>
    <row r="7">
      <c r="A7" s="19" t="s">
        <v>739</v>
      </c>
      <c r="B7" s="19">
        <v>20.0</v>
      </c>
      <c r="C7" s="20" t="str">
        <f t="shared" si="1"/>
        <v>https://mobiks.com.ua/g100092380-xiaomi-redmi-note</v>
      </c>
      <c r="D7" s="21"/>
      <c r="E7" s="21"/>
      <c r="F7" s="21"/>
    </row>
    <row r="8">
      <c r="A8" s="19" t="s">
        <v>740</v>
      </c>
      <c r="B8" s="19">
        <v>10.0</v>
      </c>
      <c r="C8" s="20" t="str">
        <f t="shared" si="1"/>
        <v>https://mobiks.com.ua/g100092380-xiaomi-redmi-note</v>
      </c>
      <c r="D8" s="21"/>
      <c r="E8" s="21"/>
      <c r="F8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2.71"/>
    <col customWidth="1" min="2" max="2" width="9.0"/>
    <col customWidth="1" min="3" max="3" width="53.43"/>
    <col customWidth="1" min="4" max="6" width="38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741</v>
      </c>
      <c r="B3" s="19">
        <v>80.0</v>
      </c>
      <c r="C3" s="20" t="str">
        <f t="shared" ref="C3:C4" si="1">HYPERLINK("https://mobiks.com.ua/g100092380-xiaomi-redmi-note")</f>
        <v>https://mobiks.com.ua/g100092380-xiaomi-redmi-note</v>
      </c>
      <c r="D3" s="14" t="s">
        <v>742</v>
      </c>
      <c r="E3" s="14" t="s">
        <v>743</v>
      </c>
      <c r="F3" s="15" t="s">
        <v>744</v>
      </c>
    </row>
    <row r="4">
      <c r="A4" s="19" t="s">
        <v>745</v>
      </c>
      <c r="B4" s="19">
        <v>70.0</v>
      </c>
      <c r="C4" s="20" t="str">
        <f t="shared" si="1"/>
        <v>https://mobiks.com.ua/g100092380-xiaomi-redmi-note</v>
      </c>
      <c r="D4" s="21"/>
      <c r="E4" s="21"/>
      <c r="F4" s="21"/>
    </row>
    <row r="5">
      <c r="A5" s="19" t="s">
        <v>746</v>
      </c>
      <c r="B5" s="19">
        <v>60.0</v>
      </c>
      <c r="C5" s="20" t="str">
        <f>HYPERLINK("https://mobiks.com.ua/p1467919340-chehol-mirror-dlya.html")</f>
        <v>https://mobiks.com.ua/p1467919340-chehol-mirror-dlya.html</v>
      </c>
      <c r="D5" s="21"/>
      <c r="E5" s="21"/>
      <c r="F5" s="21"/>
    </row>
    <row r="6">
      <c r="A6" s="19" t="s">
        <v>747</v>
      </c>
      <c r="B6" s="19">
        <v>50.0</v>
      </c>
      <c r="C6" s="20" t="str">
        <f>HYPERLINK("https://mobiks.com.ua/g100092380-xiaomi-redmi-note")</f>
        <v>https://mobiks.com.ua/g100092380-xiaomi-redmi-note</v>
      </c>
      <c r="D6" s="21"/>
      <c r="E6" s="21"/>
      <c r="F6" s="21"/>
    </row>
    <row r="7">
      <c r="A7" s="19" t="s">
        <v>748</v>
      </c>
      <c r="B7" s="19">
        <v>40.0</v>
      </c>
      <c r="C7" s="20" t="str">
        <f>HYPERLINK("https://mobiks.com.ua/p1467919340-chehol-mirror-dlya.html")</f>
        <v>https://mobiks.com.ua/p1467919340-chehol-mirror-dlya.html</v>
      </c>
      <c r="D7" s="21"/>
      <c r="E7" s="21"/>
      <c r="F7" s="21"/>
    </row>
    <row r="8">
      <c r="A8" s="19" t="s">
        <v>749</v>
      </c>
      <c r="B8" s="19">
        <v>30.0</v>
      </c>
      <c r="C8" s="20" t="str">
        <f t="shared" ref="C8:C18" si="2">HYPERLINK("https://mobiks.com.ua/g100092380-xiaomi-redmi-note")</f>
        <v>https://mobiks.com.ua/g100092380-xiaomi-redmi-note</v>
      </c>
      <c r="D8" s="21"/>
      <c r="E8" s="21"/>
      <c r="F8" s="21"/>
    </row>
    <row r="9">
      <c r="A9" s="19" t="s">
        <v>750</v>
      </c>
      <c r="B9" s="19">
        <v>30.0</v>
      </c>
      <c r="C9" s="20" t="str">
        <f t="shared" si="2"/>
        <v>https://mobiks.com.ua/g100092380-xiaomi-redmi-note</v>
      </c>
      <c r="D9" s="21"/>
      <c r="E9" s="21"/>
      <c r="F9" s="21"/>
    </row>
    <row r="10">
      <c r="A10" s="19" t="s">
        <v>751</v>
      </c>
      <c r="B10" s="19">
        <v>20.0</v>
      </c>
      <c r="C10" s="20" t="str">
        <f t="shared" si="2"/>
        <v>https://mobiks.com.ua/g100092380-xiaomi-redmi-note</v>
      </c>
      <c r="D10" s="21"/>
      <c r="E10" s="21"/>
      <c r="F10" s="21"/>
    </row>
    <row r="11">
      <c r="A11" s="19" t="s">
        <v>752</v>
      </c>
      <c r="B11" s="19">
        <v>20.0</v>
      </c>
      <c r="C11" s="20" t="str">
        <f t="shared" si="2"/>
        <v>https://mobiks.com.ua/g100092380-xiaomi-redmi-note</v>
      </c>
      <c r="D11" s="21"/>
      <c r="E11" s="21"/>
      <c r="F11" s="21"/>
    </row>
    <row r="12">
      <c r="A12" s="19" t="s">
        <v>753</v>
      </c>
      <c r="B12" s="19">
        <v>20.0</v>
      </c>
      <c r="C12" s="20" t="str">
        <f t="shared" si="2"/>
        <v>https://mobiks.com.ua/g100092380-xiaomi-redmi-note</v>
      </c>
      <c r="D12" s="21"/>
      <c r="E12" s="21"/>
      <c r="F12" s="21"/>
    </row>
    <row r="13">
      <c r="A13" s="19" t="s">
        <v>754</v>
      </c>
      <c r="B13" s="19">
        <v>20.0</v>
      </c>
      <c r="C13" s="20" t="str">
        <f t="shared" si="2"/>
        <v>https://mobiks.com.ua/g100092380-xiaomi-redmi-note</v>
      </c>
      <c r="D13" s="21"/>
      <c r="E13" s="21"/>
      <c r="F13" s="21"/>
    </row>
    <row r="14">
      <c r="A14" s="19" t="s">
        <v>755</v>
      </c>
      <c r="B14" s="19">
        <v>10.0</v>
      </c>
      <c r="C14" s="20" t="str">
        <f t="shared" si="2"/>
        <v>https://mobiks.com.ua/g100092380-xiaomi-redmi-note</v>
      </c>
      <c r="D14" s="21"/>
      <c r="E14" s="21"/>
      <c r="F14" s="21"/>
    </row>
    <row r="15">
      <c r="A15" s="19" t="s">
        <v>756</v>
      </c>
      <c r="B15" s="19">
        <v>10.0</v>
      </c>
      <c r="C15" s="20" t="str">
        <f t="shared" si="2"/>
        <v>https://mobiks.com.ua/g100092380-xiaomi-redmi-note</v>
      </c>
      <c r="D15" s="21"/>
      <c r="E15" s="21"/>
      <c r="F15" s="21"/>
    </row>
    <row r="16">
      <c r="A16" s="19" t="s">
        <v>757</v>
      </c>
      <c r="B16" s="19">
        <v>10.0</v>
      </c>
      <c r="C16" s="20" t="str">
        <f t="shared" si="2"/>
        <v>https://mobiks.com.ua/g100092380-xiaomi-redmi-note</v>
      </c>
      <c r="D16" s="21"/>
      <c r="E16" s="21"/>
      <c r="F16" s="21"/>
    </row>
    <row r="17">
      <c r="A17" s="19" t="s">
        <v>758</v>
      </c>
      <c r="B17" s="19">
        <v>10.0</v>
      </c>
      <c r="C17" s="20" t="str">
        <f t="shared" si="2"/>
        <v>https://mobiks.com.ua/g100092380-xiaomi-redmi-note</v>
      </c>
      <c r="D17" s="21"/>
      <c r="E17" s="21"/>
      <c r="F17" s="21"/>
    </row>
    <row r="18">
      <c r="A18" s="19" t="s">
        <v>759</v>
      </c>
      <c r="B18" s="19">
        <v>10.0</v>
      </c>
      <c r="C18" s="20" t="str">
        <f t="shared" si="2"/>
        <v>https://mobiks.com.ua/g100092380-xiaomi-redmi-note</v>
      </c>
      <c r="D18" s="21"/>
      <c r="E18" s="21"/>
      <c r="F18" s="21"/>
    </row>
    <row r="19">
      <c r="A19" s="19" t="s">
        <v>760</v>
      </c>
      <c r="B19" s="19">
        <v>10.0</v>
      </c>
      <c r="C19" s="20" t="str">
        <f>HYPERLINK("https://mobiks.com.ua/g110060254-xiaomi-redmi-10c")</f>
        <v>https://mobiks.com.ua/g110060254-xiaomi-redmi-10c</v>
      </c>
      <c r="D19" s="21"/>
      <c r="E19" s="21"/>
      <c r="F1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71"/>
    <col customWidth="1" min="2" max="2" width="9.0"/>
    <col customWidth="1" min="3" max="3" width="53.43"/>
    <col customWidth="1" min="4" max="6" width="40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761</v>
      </c>
      <c r="B3" s="19">
        <v>300.0</v>
      </c>
      <c r="C3" s="20" t="str">
        <f>HYPERLINK("https://mobiks.com.ua/p1467919340-chehol-mirror-dlya.html")</f>
        <v>https://mobiks.com.ua/p1467919340-chehol-mirror-dlya.html</v>
      </c>
      <c r="D3" s="14" t="s">
        <v>762</v>
      </c>
      <c r="E3" s="14" t="s">
        <v>763</v>
      </c>
      <c r="F3" s="15" t="s">
        <v>764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3.43"/>
    <col customWidth="1" min="2" max="2" width="9.0"/>
    <col customWidth="1" min="3" max="3" width="54.43"/>
    <col customWidth="1" min="4" max="6" width="37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765</v>
      </c>
      <c r="B3" s="19">
        <v>350.0</v>
      </c>
      <c r="C3" s="20" t="str">
        <f t="shared" ref="C3:C7" si="1">HYPERLINK("https://mobiks.com.ua/g100092388-xiaomi-redmi-note")</f>
        <v>https://mobiks.com.ua/g100092388-xiaomi-redmi-note</v>
      </c>
      <c r="D3" s="14" t="s">
        <v>766</v>
      </c>
      <c r="E3" s="14" t="s">
        <v>767</v>
      </c>
      <c r="F3" s="15" t="s">
        <v>768</v>
      </c>
    </row>
    <row r="4">
      <c r="A4" s="19" t="s">
        <v>769</v>
      </c>
      <c r="B4" s="19">
        <v>300.0</v>
      </c>
      <c r="C4" s="20" t="str">
        <f t="shared" si="1"/>
        <v>https://mobiks.com.ua/g100092388-xiaomi-redmi-note</v>
      </c>
      <c r="D4" s="21"/>
      <c r="E4" s="21"/>
      <c r="F4" s="21"/>
    </row>
    <row r="5">
      <c r="A5" s="19" t="s">
        <v>770</v>
      </c>
      <c r="B5" s="19">
        <v>100.0</v>
      </c>
      <c r="C5" s="20" t="str">
        <f t="shared" si="1"/>
        <v>https://mobiks.com.ua/g100092388-xiaomi-redmi-note</v>
      </c>
      <c r="D5" s="21"/>
      <c r="E5" s="21"/>
      <c r="F5" s="21"/>
    </row>
    <row r="6">
      <c r="A6" s="19" t="s">
        <v>771</v>
      </c>
      <c r="B6" s="19">
        <v>100.0</v>
      </c>
      <c r="C6" s="20" t="str">
        <f t="shared" si="1"/>
        <v>https://mobiks.com.ua/g100092388-xiaomi-redmi-note</v>
      </c>
      <c r="D6" s="21"/>
      <c r="E6" s="21"/>
      <c r="F6" s="21"/>
    </row>
    <row r="7">
      <c r="A7" s="19" t="s">
        <v>772</v>
      </c>
      <c r="B7" s="19">
        <v>90.0</v>
      </c>
      <c r="C7" s="20" t="str">
        <f t="shared" si="1"/>
        <v>https://mobiks.com.ua/g100092388-xiaomi-redmi-note</v>
      </c>
      <c r="D7" s="21"/>
      <c r="E7" s="21"/>
      <c r="F7" s="21"/>
    </row>
    <row r="8">
      <c r="A8" s="19" t="s">
        <v>773</v>
      </c>
      <c r="B8" s="19">
        <v>60.0</v>
      </c>
      <c r="C8" s="20" t="str">
        <f t="shared" ref="C8:C9" si="2">HYPERLINK("https://mobiks.com.ua/p1734288770-chehol-carbon-dlya.html")</f>
        <v>https://mobiks.com.ua/p1734288770-chehol-carbon-dlya.html</v>
      </c>
      <c r="D8" s="21"/>
      <c r="E8" s="21"/>
      <c r="F8" s="21"/>
    </row>
    <row r="9">
      <c r="A9" s="19" t="s">
        <v>774</v>
      </c>
      <c r="B9" s="19">
        <v>60.0</v>
      </c>
      <c r="C9" s="20" t="str">
        <f t="shared" si="2"/>
        <v>https://mobiks.com.ua/p1734288770-chehol-carbon-dlya.html</v>
      </c>
      <c r="D9" s="21"/>
      <c r="E9" s="21"/>
      <c r="F9" s="21"/>
    </row>
    <row r="10">
      <c r="A10" s="19" t="s">
        <v>775</v>
      </c>
      <c r="B10" s="19">
        <v>50.0</v>
      </c>
      <c r="C10" s="20" t="str">
        <f>HYPERLINK("https://mobiks.com.ua/p1968595220-chehol-armor-ring.html")</f>
        <v>https://mobiks.com.ua/p1968595220-chehol-armor-ring.html</v>
      </c>
      <c r="D10" s="21"/>
      <c r="E10" s="21"/>
      <c r="F10" s="21"/>
    </row>
    <row r="11">
      <c r="A11" s="19" t="s">
        <v>776</v>
      </c>
      <c r="B11" s="19">
        <v>50.0</v>
      </c>
      <c r="C11" s="20" t="str">
        <f t="shared" ref="C11:C16" si="3">HYPERLINK("https://mobiks.com.ua/g100092388-xiaomi-redmi-note")</f>
        <v>https://mobiks.com.ua/g100092388-xiaomi-redmi-note</v>
      </c>
      <c r="D11" s="21"/>
      <c r="E11" s="21"/>
      <c r="F11" s="21"/>
    </row>
    <row r="12">
      <c r="A12" s="19" t="s">
        <v>777</v>
      </c>
      <c r="B12" s="19">
        <v>40.0</v>
      </c>
      <c r="C12" s="20" t="str">
        <f t="shared" si="3"/>
        <v>https://mobiks.com.ua/g100092388-xiaomi-redmi-note</v>
      </c>
      <c r="D12" s="21"/>
      <c r="E12" s="21"/>
      <c r="F12" s="21"/>
    </row>
    <row r="13">
      <c r="A13" s="19" t="s">
        <v>778</v>
      </c>
      <c r="B13" s="19">
        <v>40.0</v>
      </c>
      <c r="C13" s="20" t="str">
        <f t="shared" si="3"/>
        <v>https://mobiks.com.ua/g100092388-xiaomi-redmi-note</v>
      </c>
      <c r="D13" s="21"/>
      <c r="E13" s="21"/>
      <c r="F13" s="21"/>
    </row>
    <row r="14">
      <c r="A14" s="19" t="s">
        <v>779</v>
      </c>
      <c r="B14" s="19">
        <v>40.0</v>
      </c>
      <c r="C14" s="20" t="str">
        <f t="shared" si="3"/>
        <v>https://mobiks.com.ua/g100092388-xiaomi-redmi-note</v>
      </c>
      <c r="D14" s="21"/>
      <c r="E14" s="21"/>
      <c r="F14" s="21"/>
    </row>
    <row r="15">
      <c r="A15" s="19" t="s">
        <v>780</v>
      </c>
      <c r="B15" s="19">
        <v>40.0</v>
      </c>
      <c r="C15" s="20" t="str">
        <f t="shared" si="3"/>
        <v>https://mobiks.com.ua/g100092388-xiaomi-redmi-note</v>
      </c>
      <c r="D15" s="21"/>
      <c r="E15" s="21"/>
      <c r="F15" s="21"/>
    </row>
    <row r="16">
      <c r="A16" s="19" t="s">
        <v>781</v>
      </c>
      <c r="B16" s="19">
        <v>40.0</v>
      </c>
      <c r="C16" s="20" t="str">
        <f t="shared" si="3"/>
        <v>https://mobiks.com.ua/g100092388-xiaomi-redmi-note</v>
      </c>
      <c r="D16" s="21"/>
      <c r="E16" s="21"/>
      <c r="F16" s="21"/>
    </row>
    <row r="17">
      <c r="A17" s="19" t="s">
        <v>782</v>
      </c>
      <c r="B17" s="19">
        <v>40.0</v>
      </c>
      <c r="C17" s="20" t="str">
        <f>HYPERLINK("https://mobiks.com.ua/g100092380-xiaomi-redmi-note")</f>
        <v>https://mobiks.com.ua/g100092380-xiaomi-redmi-note</v>
      </c>
      <c r="D17" s="21"/>
      <c r="E17" s="21"/>
      <c r="F17" s="21"/>
    </row>
    <row r="18">
      <c r="A18" s="19" t="s">
        <v>783</v>
      </c>
      <c r="B18" s="19">
        <v>40.0</v>
      </c>
      <c r="C18" s="20" t="str">
        <f>HYPERLINK("https://mobiks.com.ua/p1734288770-chehol-carbon-dlya.html")</f>
        <v>https://mobiks.com.ua/p1734288770-chehol-carbon-dlya.html</v>
      </c>
      <c r="D18" s="21"/>
      <c r="E18" s="21"/>
      <c r="F18" s="21"/>
    </row>
    <row r="19">
      <c r="A19" s="19" t="s">
        <v>784</v>
      </c>
      <c r="B19" s="19">
        <v>30.0</v>
      </c>
      <c r="C19" s="20" t="str">
        <f t="shared" ref="C19:C21" si="4">HYPERLINK("https://mobiks.com.ua/g100092388-xiaomi-redmi-note")</f>
        <v>https://mobiks.com.ua/g100092388-xiaomi-redmi-note</v>
      </c>
      <c r="D19" s="21"/>
      <c r="E19" s="21"/>
      <c r="F19" s="21"/>
    </row>
    <row r="20">
      <c r="A20" s="19" t="s">
        <v>785</v>
      </c>
      <c r="B20" s="19">
        <v>30.0</v>
      </c>
      <c r="C20" s="20" t="str">
        <f t="shared" si="4"/>
        <v>https://mobiks.com.ua/g100092388-xiaomi-redmi-note</v>
      </c>
      <c r="D20" s="21"/>
      <c r="E20" s="21"/>
      <c r="F20" s="21"/>
    </row>
    <row r="21" ht="15.75" customHeight="1">
      <c r="A21" s="19" t="s">
        <v>786</v>
      </c>
      <c r="B21" s="19">
        <v>30.0</v>
      </c>
      <c r="C21" s="20" t="str">
        <f t="shared" si="4"/>
        <v>https://mobiks.com.ua/g100092388-xiaomi-redmi-note</v>
      </c>
      <c r="D21" s="21"/>
      <c r="E21" s="21"/>
      <c r="F21" s="21"/>
    </row>
    <row r="22" ht="15.75" customHeight="1">
      <c r="A22" s="19" t="s">
        <v>787</v>
      </c>
      <c r="B22" s="19">
        <v>30.0</v>
      </c>
      <c r="C22" s="20" t="str">
        <f>HYPERLINK("https://mobiks.com.ua/p1734288770-chehol-carbon-dlya.html")</f>
        <v>https://mobiks.com.ua/p1734288770-chehol-carbon-dlya.html</v>
      </c>
      <c r="D22" s="21"/>
      <c r="E22" s="21"/>
      <c r="F22" s="21"/>
    </row>
    <row r="23" ht="15.75" customHeight="1">
      <c r="A23" s="19" t="s">
        <v>788</v>
      </c>
      <c r="B23" s="19">
        <v>30.0</v>
      </c>
      <c r="C23" s="20" t="str">
        <f t="shared" ref="C23:C31" si="5">HYPERLINK("https://mobiks.com.ua/g100092388-xiaomi-redmi-note")</f>
        <v>https://mobiks.com.ua/g100092388-xiaomi-redmi-note</v>
      </c>
      <c r="D23" s="21"/>
      <c r="E23" s="21"/>
      <c r="F23" s="21"/>
    </row>
    <row r="24" ht="15.75" customHeight="1">
      <c r="A24" s="19" t="s">
        <v>789</v>
      </c>
      <c r="B24" s="19">
        <v>20.0</v>
      </c>
      <c r="C24" s="20" t="str">
        <f t="shared" si="5"/>
        <v>https://mobiks.com.ua/g100092388-xiaomi-redmi-note</v>
      </c>
      <c r="D24" s="21"/>
      <c r="E24" s="21"/>
      <c r="F24" s="21"/>
    </row>
    <row r="25" ht="15.75" customHeight="1">
      <c r="A25" s="19" t="s">
        <v>790</v>
      </c>
      <c r="B25" s="19">
        <v>20.0</v>
      </c>
      <c r="C25" s="20" t="str">
        <f t="shared" si="5"/>
        <v>https://mobiks.com.ua/g100092388-xiaomi-redmi-note</v>
      </c>
      <c r="D25" s="21"/>
      <c r="E25" s="21"/>
      <c r="F25" s="21"/>
    </row>
    <row r="26" ht="15.75" customHeight="1">
      <c r="A26" s="19" t="s">
        <v>791</v>
      </c>
      <c r="B26" s="19">
        <v>20.0</v>
      </c>
      <c r="C26" s="20" t="str">
        <f t="shared" si="5"/>
        <v>https://mobiks.com.ua/g100092388-xiaomi-redmi-note</v>
      </c>
      <c r="D26" s="21"/>
      <c r="E26" s="21"/>
      <c r="F26" s="21"/>
    </row>
    <row r="27" ht="15.75" customHeight="1">
      <c r="A27" s="19" t="s">
        <v>792</v>
      </c>
      <c r="B27" s="19">
        <v>10.0</v>
      </c>
      <c r="C27" s="20" t="str">
        <f t="shared" si="5"/>
        <v>https://mobiks.com.ua/g100092388-xiaomi-redmi-note</v>
      </c>
      <c r="D27" s="21"/>
      <c r="E27" s="21"/>
      <c r="F27" s="21"/>
    </row>
    <row r="28" ht="15.75" customHeight="1">
      <c r="A28" s="19" t="s">
        <v>793</v>
      </c>
      <c r="B28" s="19">
        <v>10.0</v>
      </c>
      <c r="C28" s="20" t="str">
        <f t="shared" si="5"/>
        <v>https://mobiks.com.ua/g100092388-xiaomi-redmi-note</v>
      </c>
      <c r="D28" s="21"/>
      <c r="E28" s="21"/>
      <c r="F28" s="21"/>
    </row>
    <row r="29" ht="15.75" customHeight="1">
      <c r="A29" s="19" t="s">
        <v>794</v>
      </c>
      <c r="B29" s="19">
        <v>10.0</v>
      </c>
      <c r="C29" s="20" t="str">
        <f t="shared" si="5"/>
        <v>https://mobiks.com.ua/g100092388-xiaomi-redmi-note</v>
      </c>
      <c r="D29" s="21"/>
      <c r="E29" s="21"/>
      <c r="F29" s="21"/>
    </row>
    <row r="30" ht="15.75" customHeight="1">
      <c r="A30" s="19" t="s">
        <v>795</v>
      </c>
      <c r="B30" s="19">
        <v>10.0</v>
      </c>
      <c r="C30" s="20" t="str">
        <f t="shared" si="5"/>
        <v>https://mobiks.com.ua/g100092388-xiaomi-redmi-note</v>
      </c>
      <c r="D30" s="21"/>
      <c r="E30" s="21"/>
      <c r="F30" s="21"/>
    </row>
    <row r="31" ht="15.75" customHeight="1">
      <c r="A31" s="19" t="s">
        <v>796</v>
      </c>
      <c r="B31" s="19">
        <v>10.0</v>
      </c>
      <c r="C31" s="20" t="str">
        <f t="shared" si="5"/>
        <v>https://mobiks.com.ua/g100092388-xiaomi-redmi-note</v>
      </c>
      <c r="D31" s="21"/>
      <c r="E31" s="21"/>
      <c r="F31" s="21"/>
    </row>
    <row r="32" ht="15.75" customHeight="1">
      <c r="A32" s="19" t="s">
        <v>797</v>
      </c>
      <c r="B32" s="19">
        <v>10.0</v>
      </c>
      <c r="C32" s="20" t="str">
        <f>HYPERLINK("https://mobiks.com.ua/p1468905164-chehol-vintage-dlya.html")</f>
        <v>https://mobiks.com.ua/p1468905164-chehol-vintage-dlya.html</v>
      </c>
      <c r="D32" s="21"/>
      <c r="E32" s="21"/>
      <c r="F32" s="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7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5.0"/>
    <col customWidth="1" min="2" max="2" width="9.0"/>
    <col customWidth="1" min="3" max="3" width="55.86"/>
    <col customWidth="1" min="4" max="6" width="28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798</v>
      </c>
      <c r="B3" s="19">
        <v>70.0</v>
      </c>
      <c r="C3" s="20" t="str">
        <f>HYPERLINK("https://mobiks.com.ua/ua/")</f>
        <v>https://mobiks.com.ua/ua/</v>
      </c>
      <c r="D3" s="14" t="s">
        <v>799</v>
      </c>
      <c r="E3" s="14" t="s">
        <v>800</v>
      </c>
      <c r="F3" s="15" t="s">
        <v>801</v>
      </c>
    </row>
    <row r="4">
      <c r="A4" s="19" t="s">
        <v>802</v>
      </c>
      <c r="B4" s="19">
        <v>50.0</v>
      </c>
      <c r="C4" s="20" t="str">
        <f>HYPERLINK("https://mobiks.com.ua/g100092391-xiaomi-lite")</f>
        <v>https://mobiks.com.ua/g100092391-xiaomi-lite</v>
      </c>
      <c r="D4" s="21"/>
      <c r="E4" s="21"/>
      <c r="F4" s="21"/>
    </row>
    <row r="5">
      <c r="A5" s="19" t="s">
        <v>803</v>
      </c>
      <c r="B5" s="19">
        <v>50.0</v>
      </c>
      <c r="C5" s="19" t="s">
        <v>216</v>
      </c>
      <c r="D5" s="19"/>
      <c r="E5" s="19"/>
      <c r="F5" s="19"/>
    </row>
    <row r="6">
      <c r="A6" s="19" t="s">
        <v>804</v>
      </c>
      <c r="B6" s="19">
        <v>40.0</v>
      </c>
      <c r="C6" s="20" t="str">
        <f t="shared" ref="C6:C8" si="1">HYPERLINK("https://mobiks.com.ua/g100092391-xiaomi-lite")</f>
        <v>https://mobiks.com.ua/g100092391-xiaomi-lite</v>
      </c>
      <c r="D6" s="21"/>
      <c r="E6" s="21"/>
      <c r="F6" s="21"/>
    </row>
    <row r="7">
      <c r="A7" s="19" t="s">
        <v>805</v>
      </c>
      <c r="B7" s="19">
        <v>30.0</v>
      </c>
      <c r="C7" s="20" t="str">
        <f t="shared" si="1"/>
        <v>https://mobiks.com.ua/g100092391-xiaomi-lite</v>
      </c>
      <c r="D7" s="21"/>
      <c r="E7" s="21"/>
      <c r="F7" s="21"/>
    </row>
    <row r="8">
      <c r="A8" s="19" t="s">
        <v>806</v>
      </c>
      <c r="B8" s="19">
        <v>30.0</v>
      </c>
      <c r="C8" s="20" t="str">
        <f t="shared" si="1"/>
        <v>https://mobiks.com.ua/g100092391-xiaomi-lite</v>
      </c>
      <c r="D8" s="21"/>
      <c r="E8" s="21"/>
      <c r="F8" s="21"/>
    </row>
    <row r="9">
      <c r="A9" s="19" t="s">
        <v>807</v>
      </c>
      <c r="B9" s="19">
        <v>30.0</v>
      </c>
      <c r="C9" s="20" t="str">
        <f>HYPERLINK("https://mobiks.com.ua/ua/")</f>
        <v>https://mobiks.com.ua/ua/</v>
      </c>
      <c r="D9" s="21"/>
      <c r="E9" s="21"/>
      <c r="F9" s="21"/>
    </row>
    <row r="10">
      <c r="A10" s="19" t="s">
        <v>808</v>
      </c>
      <c r="B10" s="19">
        <v>20.0</v>
      </c>
      <c r="C10" s="20" t="str">
        <f t="shared" ref="C10:C12" si="2">HYPERLINK("https://mobiks.com.ua/g100092391-xiaomi-lite")</f>
        <v>https://mobiks.com.ua/g100092391-xiaomi-lite</v>
      </c>
      <c r="D10" s="21"/>
      <c r="E10" s="21"/>
      <c r="F10" s="21"/>
    </row>
    <row r="11">
      <c r="A11" s="19" t="s">
        <v>809</v>
      </c>
      <c r="B11" s="19">
        <v>20.0</v>
      </c>
      <c r="C11" s="20" t="str">
        <f t="shared" si="2"/>
        <v>https://mobiks.com.ua/g100092391-xiaomi-lite</v>
      </c>
      <c r="D11" s="21"/>
      <c r="E11" s="21"/>
      <c r="F11" s="21"/>
    </row>
    <row r="12">
      <c r="A12" s="19" t="s">
        <v>810</v>
      </c>
      <c r="B12" s="19">
        <v>20.0</v>
      </c>
      <c r="C12" s="20" t="str">
        <f t="shared" si="2"/>
        <v>https://mobiks.com.ua/g100092391-xiaomi-lite</v>
      </c>
      <c r="D12" s="21"/>
      <c r="E12" s="21"/>
      <c r="F12" s="21"/>
    </row>
    <row r="13">
      <c r="A13" s="19" t="s">
        <v>811</v>
      </c>
      <c r="B13" s="19">
        <v>20.0</v>
      </c>
      <c r="C13" s="19" t="s">
        <v>216</v>
      </c>
      <c r="D13" s="19"/>
      <c r="E13" s="19"/>
      <c r="F13" s="19"/>
    </row>
    <row r="14">
      <c r="A14" s="19" t="s">
        <v>812</v>
      </c>
      <c r="B14" s="19">
        <v>20.0</v>
      </c>
      <c r="C14" s="20" t="str">
        <f>HYPERLINK("https://mobiks.com.ua/ua/")</f>
        <v>https://mobiks.com.ua/ua/</v>
      </c>
      <c r="D14" s="21"/>
      <c r="E14" s="21"/>
      <c r="F14" s="21"/>
    </row>
    <row r="15">
      <c r="A15" s="19" t="s">
        <v>813</v>
      </c>
      <c r="B15" s="19">
        <v>10.0</v>
      </c>
      <c r="C15" s="20" t="str">
        <f>HYPERLINK("https://mobiks.com.ua/a424297-samye-neobychnye-chehly.html")</f>
        <v>https://mobiks.com.ua/a424297-samye-neobychnye-chehly.html</v>
      </c>
      <c r="D15" s="21"/>
      <c r="E15" s="21"/>
      <c r="F15" s="21"/>
    </row>
    <row r="16">
      <c r="A16" s="19" t="s">
        <v>814</v>
      </c>
      <c r="B16" s="19">
        <v>10.0</v>
      </c>
      <c r="C16" s="20" t="str">
        <f>HYPERLINK("https://mobiks.com.ua/g100092391-xiaomi-lite")</f>
        <v>https://mobiks.com.ua/g100092391-xiaomi-lite</v>
      </c>
      <c r="D16" s="21"/>
      <c r="E16" s="21"/>
      <c r="F16" s="21"/>
    </row>
    <row r="17">
      <c r="A17" s="19" t="s">
        <v>815</v>
      </c>
      <c r="B17" s="19">
        <v>10.0</v>
      </c>
      <c r="C17" s="20" t="str">
        <f>HYPERLINK("https://mobiks.com.ua/ua/")</f>
        <v>https://mobiks.com.ua/ua/</v>
      </c>
      <c r="D17" s="21"/>
      <c r="E17" s="21"/>
      <c r="F17" s="21"/>
    </row>
    <row r="18">
      <c r="A18" s="19" t="s">
        <v>816</v>
      </c>
      <c r="B18" s="19">
        <v>10.0</v>
      </c>
      <c r="C18" s="20" t="str">
        <f t="shared" ref="C18:C19" si="3">HYPERLINK("https://mobiks.com.ua/g100092391-xiaomi-lite")</f>
        <v>https://mobiks.com.ua/g100092391-xiaomi-lite</v>
      </c>
      <c r="D18" s="21"/>
      <c r="E18" s="21"/>
      <c r="F18" s="21"/>
    </row>
    <row r="19">
      <c r="A19" s="19" t="s">
        <v>817</v>
      </c>
      <c r="B19" s="19">
        <v>10.0</v>
      </c>
      <c r="C19" s="20" t="str">
        <f t="shared" si="3"/>
        <v>https://mobiks.com.ua/g100092391-xiaomi-lite</v>
      </c>
      <c r="D19" s="21"/>
      <c r="E19" s="21"/>
      <c r="F1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5.0"/>
    <col customWidth="1" min="2" max="2" width="9.0"/>
    <col customWidth="1" min="3" max="3" width="54.43"/>
    <col customWidth="1" min="4" max="6" width="24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818</v>
      </c>
      <c r="B3" s="19">
        <v>200.0</v>
      </c>
      <c r="C3" s="20" t="str">
        <f>HYPERLINK("https://mobiks.com.ua/p1664414321-chehol-mirror-dlya.html")</f>
        <v>https://mobiks.com.ua/p1664414321-chehol-mirror-dlya.html</v>
      </c>
      <c r="D3" s="14" t="s">
        <v>819</v>
      </c>
      <c r="E3" s="14" t="s">
        <v>820</v>
      </c>
      <c r="F3" s="15" t="s">
        <v>821</v>
      </c>
    </row>
    <row r="4">
      <c r="A4" s="19" t="s">
        <v>822</v>
      </c>
      <c r="B4" s="19">
        <v>200.0</v>
      </c>
      <c r="C4" s="20" t="str">
        <f>HYPERLINK("https://mobiks.com.ua/g109972622-xiaomi-redmi-note")</f>
        <v>https://mobiks.com.ua/g109972622-xiaomi-redmi-note</v>
      </c>
      <c r="D4" s="21"/>
      <c r="E4" s="21"/>
      <c r="F4" s="21"/>
    </row>
    <row r="5">
      <c r="A5" s="19" t="s">
        <v>823</v>
      </c>
      <c r="B5" s="19">
        <v>200.0</v>
      </c>
      <c r="C5" s="20" t="str">
        <f>HYPERLINK("https://mobiks.com.ua/p1703775085-chehol-armor-dlya.html")</f>
        <v>https://mobiks.com.ua/p1703775085-chehol-armor-dlya.html</v>
      </c>
      <c r="D5" s="21"/>
      <c r="E5" s="21"/>
      <c r="F5" s="21"/>
    </row>
    <row r="6">
      <c r="A6" s="19" t="s">
        <v>824</v>
      </c>
      <c r="B6" s="19">
        <v>100.0</v>
      </c>
      <c r="C6" s="20" t="str">
        <f>HYPERLINK("https://mobiks.com.ua/g109972622-xiaomi-redmi-note")</f>
        <v>https://mobiks.com.ua/g109972622-xiaomi-redmi-note</v>
      </c>
      <c r="D6" s="21"/>
      <c r="E6" s="21"/>
      <c r="F6" s="21"/>
    </row>
    <row r="7">
      <c r="A7" s="19" t="s">
        <v>825</v>
      </c>
      <c r="B7" s="19">
        <v>100.0</v>
      </c>
      <c r="C7" s="20" t="str">
        <f>HYPERLINK("https://mobiks.com.ua/p1703775085-chehol-armor-dlya.html")</f>
        <v>https://mobiks.com.ua/p1703775085-chehol-armor-dlya.html</v>
      </c>
      <c r="D7" s="21"/>
      <c r="E7" s="21"/>
      <c r="F7" s="21"/>
    </row>
    <row r="8">
      <c r="A8" s="19" t="s">
        <v>826</v>
      </c>
      <c r="B8" s="19">
        <v>100.0</v>
      </c>
      <c r="C8" s="20" t="str">
        <f>HYPERLINK("https://mobiks.com.ua/g109972622-xiaomi-redmi-note")</f>
        <v>https://mobiks.com.ua/g109972622-xiaomi-redmi-note</v>
      </c>
      <c r="D8" s="21"/>
      <c r="E8" s="21"/>
      <c r="F8" s="21"/>
    </row>
    <row r="9">
      <c r="A9" s="19" t="s">
        <v>827</v>
      </c>
      <c r="B9" s="19">
        <v>90.0</v>
      </c>
      <c r="C9" s="20" t="str">
        <f t="shared" ref="C9:C10" si="1">HYPERLINK("https://mobiks.com.ua/p1703775085-chehol-armor-dlya.html")</f>
        <v>https://mobiks.com.ua/p1703775085-chehol-armor-dlya.html</v>
      </c>
      <c r="D9" s="21"/>
      <c r="E9" s="21"/>
      <c r="F9" s="21"/>
    </row>
    <row r="10">
      <c r="A10" s="19" t="s">
        <v>828</v>
      </c>
      <c r="B10" s="19">
        <v>70.0</v>
      </c>
      <c r="C10" s="20" t="str">
        <f t="shared" si="1"/>
        <v>https://mobiks.com.ua/p1703775085-chehol-armor-dlya.html</v>
      </c>
      <c r="D10" s="21"/>
      <c r="E10" s="21"/>
      <c r="F10" s="21"/>
    </row>
    <row r="11">
      <c r="A11" s="19" t="s">
        <v>829</v>
      </c>
      <c r="B11" s="19">
        <v>60.0</v>
      </c>
      <c r="C11" s="20" t="str">
        <f>HYPERLINK("https://mobiks.com.ua/g109972622-xiaomi-redmi-note")</f>
        <v>https://mobiks.com.ua/g109972622-xiaomi-redmi-note</v>
      </c>
      <c r="D11" s="21"/>
      <c r="E11" s="21"/>
      <c r="F11" s="21"/>
    </row>
    <row r="12">
      <c r="A12" s="19" t="s">
        <v>830</v>
      </c>
      <c r="B12" s="19">
        <v>60.0</v>
      </c>
      <c r="C12" s="20" t="str">
        <f>HYPERLINK("https://mobiks.com.ua/p1703775085-chehol-armor-dlya.html")</f>
        <v>https://mobiks.com.ua/p1703775085-chehol-armor-dlya.html</v>
      </c>
      <c r="D12" s="21"/>
      <c r="E12" s="21"/>
      <c r="F12" s="21"/>
    </row>
    <row r="13">
      <c r="A13" s="19" t="s">
        <v>831</v>
      </c>
      <c r="B13" s="19">
        <v>50.0</v>
      </c>
      <c r="C13" s="20" t="str">
        <f t="shared" ref="C13:C14" si="2">HYPERLINK("https://mobiks.com.ua/g109972622-xiaomi-redmi-note")</f>
        <v>https://mobiks.com.ua/g109972622-xiaomi-redmi-note</v>
      </c>
      <c r="D13" s="21"/>
      <c r="E13" s="21"/>
      <c r="F13" s="21"/>
    </row>
    <row r="14">
      <c r="A14" s="19" t="s">
        <v>832</v>
      </c>
      <c r="B14" s="19">
        <v>40.0</v>
      </c>
      <c r="C14" s="20" t="str">
        <f t="shared" si="2"/>
        <v>https://mobiks.com.ua/g109972622-xiaomi-redmi-note</v>
      </c>
      <c r="D14" s="21"/>
      <c r="E14" s="21"/>
      <c r="F14" s="21"/>
    </row>
    <row r="15">
      <c r="A15" s="19" t="s">
        <v>833</v>
      </c>
      <c r="B15" s="19">
        <v>20.0</v>
      </c>
      <c r="C15" s="20" t="str">
        <f>HYPERLINK("https://mobiks.com.ua/p1664414321-chehol-mirror-dlya.html")</f>
        <v>https://mobiks.com.ua/p1664414321-chehol-mirror-dlya.html</v>
      </c>
      <c r="D15" s="21"/>
      <c r="E15" s="21"/>
      <c r="F15" s="21"/>
    </row>
    <row r="16">
      <c r="A16" s="19" t="s">
        <v>834</v>
      </c>
      <c r="B16" s="19">
        <v>20.0</v>
      </c>
      <c r="C16" s="20" t="str">
        <f>HYPERLINK("https://mobiks.com.ua/p1820205019-chehol-vintage-dlya.html")</f>
        <v>https://mobiks.com.ua/p1820205019-chehol-vintage-dlya.html</v>
      </c>
      <c r="D16" s="21"/>
      <c r="E16" s="21"/>
      <c r="F16" s="21"/>
    </row>
    <row r="17">
      <c r="A17" s="19" t="s">
        <v>835</v>
      </c>
      <c r="B17" s="19">
        <v>20.0</v>
      </c>
      <c r="C17" s="20" t="str">
        <f>HYPERLINK("https://mobiks.com.ua/g109972622-xiaomi-redmi-note")</f>
        <v>https://mobiks.com.ua/g109972622-xiaomi-redmi-note</v>
      </c>
      <c r="D17" s="21"/>
      <c r="E17" s="21"/>
      <c r="F17" s="21"/>
    </row>
    <row r="18">
      <c r="A18" s="19" t="s">
        <v>836</v>
      </c>
      <c r="B18" s="19">
        <v>20.0</v>
      </c>
      <c r="C18" s="20" t="str">
        <f>HYPERLINK("https://mobiks.com.ua/p1703775085-chehol-armor-dlya.html")</f>
        <v>https://mobiks.com.ua/p1703775085-chehol-armor-dlya.html</v>
      </c>
      <c r="D18" s="21"/>
      <c r="E18" s="21"/>
      <c r="F18" s="21"/>
    </row>
    <row r="19">
      <c r="A19" s="19" t="s">
        <v>837</v>
      </c>
      <c r="B19" s="19">
        <v>20.0</v>
      </c>
      <c r="C19" s="20" t="str">
        <f>HYPERLINK("https://mobiks.com.ua/g109972622-xiaomi-redmi-note")</f>
        <v>https://mobiks.com.ua/g109972622-xiaomi-redmi-note</v>
      </c>
      <c r="D19" s="21"/>
      <c r="E19" s="21"/>
      <c r="F19" s="21"/>
    </row>
    <row r="20">
      <c r="A20" s="19" t="s">
        <v>838</v>
      </c>
      <c r="B20" s="19">
        <v>10.0</v>
      </c>
      <c r="C20" s="20" t="str">
        <f>HYPERLINK("https://mobiks.com.ua/p1664414321-chehol-mirror-dlya.html")</f>
        <v>https://mobiks.com.ua/p1664414321-chehol-mirror-dlya.html</v>
      </c>
      <c r="D20" s="21"/>
      <c r="E20" s="21"/>
      <c r="F20" s="21"/>
    </row>
    <row r="21" ht="15.75" customHeight="1">
      <c r="A21" s="19" t="s">
        <v>839</v>
      </c>
      <c r="B21" s="19">
        <v>10.0</v>
      </c>
      <c r="C21" s="20" t="str">
        <f t="shared" ref="C21:C22" si="3">HYPERLINK("https://mobiks.com.ua/p1703775085-chehol-armor-dlya.html")</f>
        <v>https://mobiks.com.ua/p1703775085-chehol-armor-dlya.html</v>
      </c>
      <c r="D21" s="21"/>
      <c r="E21" s="21"/>
      <c r="F21" s="21"/>
    </row>
    <row r="22" ht="15.75" customHeight="1">
      <c r="A22" s="19" t="s">
        <v>840</v>
      </c>
      <c r="B22" s="19">
        <v>10.0</v>
      </c>
      <c r="C22" s="20" t="str">
        <f t="shared" si="3"/>
        <v>https://mobiks.com.ua/p1703775085-chehol-armor-dlya.html</v>
      </c>
      <c r="D22" s="21"/>
      <c r="E22" s="21"/>
      <c r="F22" s="21"/>
    </row>
    <row r="23" ht="15.75" customHeight="1">
      <c r="A23" s="19" t="s">
        <v>841</v>
      </c>
      <c r="B23" s="19">
        <v>10.0</v>
      </c>
      <c r="C23" s="20" t="str">
        <f t="shared" ref="C23:C24" si="4">HYPERLINK("https://mobiks.com.ua/g109972622-xiaomi-redmi-note")</f>
        <v>https://mobiks.com.ua/g109972622-xiaomi-redmi-note</v>
      </c>
      <c r="D23" s="21"/>
      <c r="E23" s="21"/>
      <c r="F23" s="21"/>
    </row>
    <row r="24" ht="15.75" customHeight="1">
      <c r="A24" s="19" t="s">
        <v>842</v>
      </c>
      <c r="B24" s="19">
        <v>10.0</v>
      </c>
      <c r="C24" s="20" t="str">
        <f t="shared" si="4"/>
        <v>https://mobiks.com.ua/g109972622-xiaomi-redmi-note</v>
      </c>
      <c r="D24" s="21"/>
      <c r="E24" s="21"/>
      <c r="F24" s="21"/>
    </row>
    <row r="25" ht="15.75" customHeight="1">
      <c r="A25" s="19" t="s">
        <v>843</v>
      </c>
      <c r="B25" s="19">
        <v>10.0</v>
      </c>
      <c r="C25" s="20" t="str">
        <f t="shared" ref="C25:C26" si="5">HYPERLINK("https://mobiks.com.ua/p1703775085-chehol-armor-dlya.html")</f>
        <v>https://mobiks.com.ua/p1703775085-chehol-armor-dlya.html</v>
      </c>
      <c r="D25" s="21"/>
      <c r="E25" s="21"/>
      <c r="F25" s="21"/>
    </row>
    <row r="26" ht="15.75" customHeight="1">
      <c r="A26" s="19" t="s">
        <v>844</v>
      </c>
      <c r="B26" s="19">
        <v>10.0</v>
      </c>
      <c r="C26" s="20" t="str">
        <f t="shared" si="5"/>
        <v>https://mobiks.com.ua/p1703775085-chehol-armor-dlya.html</v>
      </c>
      <c r="D26" s="21"/>
      <c r="E26" s="21"/>
      <c r="F26" s="2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71"/>
    <col customWidth="1" min="2" max="2" width="9.0"/>
    <col customWidth="1" min="3" max="3" width="54.43"/>
    <col customWidth="1" min="4" max="6" width="30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845</v>
      </c>
      <c r="B3" s="19">
        <v>70.0</v>
      </c>
      <c r="C3" s="20" t="str">
        <f t="shared" ref="C3:C4" si="1">HYPERLINK("https://mobiks.com.ua/g109972622-xiaomi-redmi-note")</f>
        <v>https://mobiks.com.ua/g109972622-xiaomi-redmi-note</v>
      </c>
      <c r="D3" s="14" t="s">
        <v>846</v>
      </c>
      <c r="E3" s="14" t="s">
        <v>847</v>
      </c>
      <c r="F3" s="15" t="s">
        <v>848</v>
      </c>
    </row>
    <row r="4">
      <c r="A4" s="19" t="s">
        <v>849</v>
      </c>
      <c r="B4" s="19">
        <v>60.0</v>
      </c>
      <c r="C4" s="20" t="str">
        <f t="shared" si="1"/>
        <v>https://mobiks.com.ua/g109972622-xiaomi-redmi-note</v>
      </c>
      <c r="D4" s="21"/>
      <c r="E4" s="21"/>
      <c r="F4" s="21"/>
    </row>
    <row r="5">
      <c r="A5" s="19" t="s">
        <v>850</v>
      </c>
      <c r="B5" s="19">
        <v>60.0</v>
      </c>
      <c r="C5" s="20" t="str">
        <f>HYPERLINK("https://mobiks.com.ua/p1820205019-chehol-vintage-dlya.html")</f>
        <v>https://mobiks.com.ua/p1820205019-chehol-vintage-dlya.html</v>
      </c>
      <c r="D5" s="21"/>
      <c r="E5" s="21"/>
      <c r="F5" s="21"/>
    </row>
    <row r="6">
      <c r="A6" s="19" t="s">
        <v>851</v>
      </c>
      <c r="B6" s="19">
        <v>40.0</v>
      </c>
      <c r="C6" s="20" t="str">
        <f>HYPERLINK("https://mobiks.com.ua/g109972622-xiaomi-redmi-note")</f>
        <v>https://mobiks.com.ua/g109972622-xiaomi-redmi-note</v>
      </c>
      <c r="D6" s="21"/>
      <c r="E6" s="21"/>
      <c r="F6" s="21"/>
    </row>
    <row r="7">
      <c r="A7" s="19" t="s">
        <v>852</v>
      </c>
      <c r="B7" s="19">
        <v>30.0</v>
      </c>
      <c r="C7" s="20" t="str">
        <f>HYPERLINK("https://mobiks.com.ua/p1703775085-chehol-armor-dlya.html")</f>
        <v>https://mobiks.com.ua/p1703775085-chehol-armor-dlya.html</v>
      </c>
      <c r="D7" s="21"/>
      <c r="E7" s="21"/>
      <c r="F7" s="21"/>
    </row>
    <row r="8">
      <c r="A8" s="19" t="s">
        <v>853</v>
      </c>
      <c r="B8" s="19">
        <v>30.0</v>
      </c>
      <c r="C8" s="20" t="str">
        <f>HYPERLINK("https://mobiks.com.ua/p1664414321-chehol-mirror-dlya.html")</f>
        <v>https://mobiks.com.ua/p1664414321-chehol-mirror-dlya.html</v>
      </c>
      <c r="D8" s="21"/>
      <c r="E8" s="21"/>
      <c r="F8" s="21"/>
    </row>
    <row r="9">
      <c r="A9" s="19" t="s">
        <v>854</v>
      </c>
      <c r="B9" s="19">
        <v>20.0</v>
      </c>
      <c r="C9" s="20" t="str">
        <f t="shared" ref="C9:C10" si="2">HYPERLINK("https://mobiks.com.ua/p1703775085-chehol-armor-dlya.html")</f>
        <v>https://mobiks.com.ua/p1703775085-chehol-armor-dlya.html</v>
      </c>
      <c r="D9" s="21"/>
      <c r="E9" s="21"/>
      <c r="F9" s="21"/>
    </row>
    <row r="10">
      <c r="A10" s="19" t="s">
        <v>855</v>
      </c>
      <c r="B10" s="19">
        <v>20.0</v>
      </c>
      <c r="C10" s="20" t="str">
        <f t="shared" si="2"/>
        <v>https://mobiks.com.ua/p1703775085-chehol-armor-dlya.html</v>
      </c>
      <c r="D10" s="21"/>
      <c r="E10" s="21"/>
      <c r="F10" s="21"/>
    </row>
    <row r="11">
      <c r="A11" s="19" t="s">
        <v>856</v>
      </c>
      <c r="B11" s="19">
        <v>10.0</v>
      </c>
      <c r="C11" s="20" t="str">
        <f>HYPERLINK("https://mobiks.com.ua/g109972622-xiaomi-redmi-note")</f>
        <v>https://mobiks.com.ua/g109972622-xiaomi-redmi-note</v>
      </c>
      <c r="D11" s="21"/>
      <c r="E11" s="21"/>
      <c r="F11" s="21"/>
    </row>
    <row r="12">
      <c r="A12" s="19" t="s">
        <v>857</v>
      </c>
      <c r="B12" s="19">
        <v>10.0</v>
      </c>
      <c r="C12" s="20" t="str">
        <f>HYPERLINK("https://mobiks.com.ua/p1703775085-chehol-armor-dlya.html")</f>
        <v>https://mobiks.com.ua/p1703775085-chehol-armor-dlya.html</v>
      </c>
      <c r="D12" s="21"/>
      <c r="E12" s="21"/>
      <c r="F12" s="21"/>
    </row>
    <row r="13">
      <c r="A13" s="19" t="s">
        <v>858</v>
      </c>
      <c r="B13" s="19">
        <v>10.0</v>
      </c>
      <c r="C13" s="20" t="str">
        <f>HYPERLINK("https://mobiks.com.ua/g109972622-xiaomi-redmi-note")</f>
        <v>https://mobiks.com.ua/g109972622-xiaomi-redmi-note</v>
      </c>
      <c r="D13" s="21"/>
      <c r="E13" s="21"/>
      <c r="F13" s="21"/>
    </row>
    <row r="14">
      <c r="A14" s="19" t="s">
        <v>859</v>
      </c>
      <c r="B14" s="19">
        <v>10.0</v>
      </c>
      <c r="C14" s="20" t="str">
        <f>HYPERLINK("https://mobiks.com.ua/p1703775085-chehol-armor-dlya.html")</f>
        <v>https://mobiks.com.ua/p1703775085-chehol-armor-dlya.html</v>
      </c>
      <c r="D14" s="21"/>
      <c r="E14" s="21"/>
      <c r="F1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14"/>
    <col customWidth="1" min="2" max="2" width="9.0"/>
    <col customWidth="1" min="3" max="3" width="54.43"/>
    <col customWidth="1" min="4" max="6" width="27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860</v>
      </c>
      <c r="B3" s="19">
        <v>70.0</v>
      </c>
      <c r="C3" s="20" t="str">
        <f>HYPERLINK("https://mobiks.com.ua/g109972636-xiaomi-redmi-note")</f>
        <v>https://mobiks.com.ua/g109972636-xiaomi-redmi-note</v>
      </c>
      <c r="D3" s="14" t="s">
        <v>861</v>
      </c>
      <c r="E3" s="14" t="s">
        <v>862</v>
      </c>
      <c r="F3" s="15" t="s">
        <v>863</v>
      </c>
    </row>
    <row r="4">
      <c r="A4" s="19" t="s">
        <v>864</v>
      </c>
      <c r="B4" s="19">
        <v>70.0</v>
      </c>
      <c r="C4" s="20" t="str">
        <f t="shared" ref="C4:C5" si="1">HYPERLINK("https://mobiks.com.ua/p1820206307-chehol-vintage-dlya.html")</f>
        <v>https://mobiks.com.ua/p1820206307-chehol-vintage-dlya.html</v>
      </c>
      <c r="D4" s="21"/>
      <c r="E4" s="21"/>
      <c r="F4" s="21"/>
    </row>
    <row r="5">
      <c r="A5" s="19" t="s">
        <v>865</v>
      </c>
      <c r="B5" s="19">
        <v>40.0</v>
      </c>
      <c r="C5" s="20" t="str">
        <f t="shared" si="1"/>
        <v>https://mobiks.com.ua/p1820206307-chehol-vintage-dlya.html</v>
      </c>
      <c r="D5" s="21"/>
      <c r="E5" s="21"/>
      <c r="F5" s="21"/>
    </row>
    <row r="6">
      <c r="A6" s="19" t="s">
        <v>866</v>
      </c>
      <c r="B6" s="19">
        <v>30.0</v>
      </c>
      <c r="C6" s="20" t="str">
        <f>HYPERLINK("https://mobiks.com.ua/p1968577582-chehol-armor-ring.html")</f>
        <v>https://mobiks.com.ua/p1968577582-chehol-armor-ring.html</v>
      </c>
      <c r="D6" s="21"/>
      <c r="E6" s="21"/>
      <c r="F6" s="21"/>
    </row>
    <row r="7">
      <c r="A7" s="19" t="s">
        <v>867</v>
      </c>
      <c r="B7" s="19">
        <v>30.0</v>
      </c>
      <c r="C7" s="20" t="str">
        <f>HYPERLINK("https://mobiks.com.ua/g109972636-xiaomi-redmi-note")</f>
        <v>https://mobiks.com.ua/g109972636-xiaomi-redmi-note</v>
      </c>
      <c r="D7" s="21"/>
      <c r="E7" s="21"/>
      <c r="F7" s="21"/>
    </row>
    <row r="8">
      <c r="A8" s="19" t="s">
        <v>868</v>
      </c>
      <c r="B8" s="19">
        <v>20.0</v>
      </c>
      <c r="C8" s="19" t="s">
        <v>216</v>
      </c>
      <c r="D8" s="19"/>
      <c r="E8" s="19"/>
      <c r="F8" s="19"/>
    </row>
    <row r="9">
      <c r="A9" s="19" t="s">
        <v>869</v>
      </c>
      <c r="B9" s="19">
        <v>20.0</v>
      </c>
      <c r="C9" s="20" t="str">
        <f t="shared" ref="C9:C10" si="2">HYPERLINK("https://mobiks.com.ua/g109972636-xiaomi-redmi-note")</f>
        <v>https://mobiks.com.ua/g109972636-xiaomi-redmi-note</v>
      </c>
      <c r="D9" s="21"/>
      <c r="E9" s="21"/>
      <c r="F9" s="21"/>
    </row>
    <row r="10">
      <c r="A10" s="19" t="s">
        <v>870</v>
      </c>
      <c r="B10" s="19">
        <v>10.0</v>
      </c>
      <c r="C10" s="20" t="str">
        <f t="shared" si="2"/>
        <v>https://mobiks.com.ua/g109972636-xiaomi-redmi-note</v>
      </c>
      <c r="D10" s="21"/>
      <c r="E10" s="21"/>
      <c r="F10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86"/>
    <col customWidth="1" min="2" max="2" width="9.0"/>
    <col customWidth="1" min="3" max="3" width="46.71"/>
    <col customWidth="1" min="4" max="6" width="30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871</v>
      </c>
      <c r="B3" s="19">
        <v>350.0</v>
      </c>
      <c r="C3" s="20" t="str">
        <f t="shared" ref="C3:C18" si="1">HYPERLINK("https://mobiks.com.ua/g110060254-xiaomi-redmi-10c")</f>
        <v>https://mobiks.com.ua/g110060254-xiaomi-redmi-10c</v>
      </c>
      <c r="D3" s="14" t="s">
        <v>872</v>
      </c>
      <c r="E3" s="14" t="s">
        <v>873</v>
      </c>
      <c r="F3" s="15" t="s">
        <v>874</v>
      </c>
    </row>
    <row r="4">
      <c r="A4" s="19" t="s">
        <v>875</v>
      </c>
      <c r="B4" s="19">
        <v>150.0</v>
      </c>
      <c r="C4" s="20" t="str">
        <f t="shared" si="1"/>
        <v>https://mobiks.com.ua/g110060254-xiaomi-redmi-10c</v>
      </c>
      <c r="D4" s="21"/>
      <c r="E4" s="21"/>
      <c r="F4" s="21"/>
    </row>
    <row r="5">
      <c r="A5" s="19" t="s">
        <v>876</v>
      </c>
      <c r="B5" s="19">
        <v>90.0</v>
      </c>
      <c r="C5" s="20" t="str">
        <f t="shared" si="1"/>
        <v>https://mobiks.com.ua/g110060254-xiaomi-redmi-10c</v>
      </c>
      <c r="D5" s="21"/>
      <c r="E5" s="21"/>
      <c r="F5" s="21"/>
    </row>
    <row r="6">
      <c r="A6" s="19" t="s">
        <v>877</v>
      </c>
      <c r="B6" s="19">
        <v>70.0</v>
      </c>
      <c r="C6" s="20" t="str">
        <f t="shared" si="1"/>
        <v>https://mobiks.com.ua/g110060254-xiaomi-redmi-10c</v>
      </c>
      <c r="D6" s="21"/>
      <c r="E6" s="21"/>
      <c r="F6" s="21"/>
    </row>
    <row r="7">
      <c r="A7" s="19" t="s">
        <v>878</v>
      </c>
      <c r="B7" s="19">
        <v>60.0</v>
      </c>
      <c r="C7" s="20" t="str">
        <f t="shared" si="1"/>
        <v>https://mobiks.com.ua/g110060254-xiaomi-redmi-10c</v>
      </c>
      <c r="D7" s="21"/>
      <c r="E7" s="21"/>
      <c r="F7" s="21"/>
    </row>
    <row r="8">
      <c r="A8" s="19" t="s">
        <v>879</v>
      </c>
      <c r="B8" s="19">
        <v>30.0</v>
      </c>
      <c r="C8" s="20" t="str">
        <f t="shared" si="1"/>
        <v>https://mobiks.com.ua/g110060254-xiaomi-redmi-10c</v>
      </c>
      <c r="D8" s="21"/>
      <c r="E8" s="21"/>
      <c r="F8" s="21"/>
    </row>
    <row r="9">
      <c r="A9" s="19" t="s">
        <v>880</v>
      </c>
      <c r="B9" s="19">
        <v>30.0</v>
      </c>
      <c r="C9" s="20" t="str">
        <f t="shared" si="1"/>
        <v>https://mobiks.com.ua/g110060254-xiaomi-redmi-10c</v>
      </c>
      <c r="D9" s="21"/>
      <c r="E9" s="21"/>
      <c r="F9" s="21"/>
    </row>
    <row r="10">
      <c r="A10" s="19" t="s">
        <v>881</v>
      </c>
      <c r="B10" s="19">
        <v>30.0</v>
      </c>
      <c r="C10" s="20" t="str">
        <f t="shared" si="1"/>
        <v>https://mobiks.com.ua/g110060254-xiaomi-redmi-10c</v>
      </c>
      <c r="D10" s="21"/>
      <c r="E10" s="21"/>
      <c r="F10" s="21"/>
    </row>
    <row r="11">
      <c r="A11" s="19" t="s">
        <v>882</v>
      </c>
      <c r="B11" s="19">
        <v>20.0</v>
      </c>
      <c r="C11" s="20" t="str">
        <f t="shared" si="1"/>
        <v>https://mobiks.com.ua/g110060254-xiaomi-redmi-10c</v>
      </c>
      <c r="D11" s="21"/>
      <c r="E11" s="21"/>
      <c r="F11" s="21"/>
    </row>
    <row r="12">
      <c r="A12" s="19" t="s">
        <v>883</v>
      </c>
      <c r="B12" s="19">
        <v>20.0</v>
      </c>
      <c r="C12" s="20" t="str">
        <f t="shared" si="1"/>
        <v>https://mobiks.com.ua/g110060254-xiaomi-redmi-10c</v>
      </c>
      <c r="D12" s="21"/>
      <c r="E12" s="21"/>
      <c r="F12" s="21"/>
    </row>
    <row r="13">
      <c r="A13" s="19" t="s">
        <v>884</v>
      </c>
      <c r="B13" s="19">
        <v>20.0</v>
      </c>
      <c r="C13" s="20" t="str">
        <f t="shared" si="1"/>
        <v>https://mobiks.com.ua/g110060254-xiaomi-redmi-10c</v>
      </c>
      <c r="D13" s="21"/>
      <c r="E13" s="21"/>
      <c r="F13" s="21"/>
    </row>
    <row r="14">
      <c r="A14" s="19" t="s">
        <v>885</v>
      </c>
      <c r="B14" s="19">
        <v>20.0</v>
      </c>
      <c r="C14" s="20" t="str">
        <f t="shared" si="1"/>
        <v>https://mobiks.com.ua/g110060254-xiaomi-redmi-10c</v>
      </c>
      <c r="D14" s="21"/>
      <c r="E14" s="21"/>
      <c r="F14" s="21"/>
    </row>
    <row r="15">
      <c r="A15" s="19" t="s">
        <v>886</v>
      </c>
      <c r="B15" s="19">
        <v>10.0</v>
      </c>
      <c r="C15" s="20" t="str">
        <f t="shared" si="1"/>
        <v>https://mobiks.com.ua/g110060254-xiaomi-redmi-10c</v>
      </c>
      <c r="D15" s="21"/>
      <c r="E15" s="21"/>
      <c r="F15" s="21"/>
    </row>
    <row r="16">
      <c r="A16" s="19" t="s">
        <v>887</v>
      </c>
      <c r="B16" s="19">
        <v>10.0</v>
      </c>
      <c r="C16" s="20" t="str">
        <f t="shared" si="1"/>
        <v>https://mobiks.com.ua/g110060254-xiaomi-redmi-10c</v>
      </c>
      <c r="D16" s="21"/>
      <c r="E16" s="21"/>
      <c r="F16" s="21"/>
    </row>
    <row r="17">
      <c r="A17" s="19" t="s">
        <v>888</v>
      </c>
      <c r="B17" s="19">
        <v>10.0</v>
      </c>
      <c r="C17" s="20" t="str">
        <f t="shared" si="1"/>
        <v>https://mobiks.com.ua/g110060254-xiaomi-redmi-10c</v>
      </c>
      <c r="D17" s="21"/>
      <c r="E17" s="21"/>
      <c r="F17" s="21"/>
    </row>
    <row r="18">
      <c r="A18" s="19" t="s">
        <v>889</v>
      </c>
      <c r="B18" s="19">
        <v>10.0</v>
      </c>
      <c r="C18" s="20" t="str">
        <f t="shared" si="1"/>
        <v>https://mobiks.com.ua/g110060254-xiaomi-redmi-10c</v>
      </c>
      <c r="D18" s="21"/>
      <c r="E18" s="21"/>
      <c r="F18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86"/>
    <col customWidth="1" min="2" max="2" width="9.0"/>
    <col customWidth="1" min="3" max="3" width="53.43"/>
    <col customWidth="1" min="4" max="5" width="26.71"/>
    <col customWidth="1" min="6" max="6" width="36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890</v>
      </c>
      <c r="B3" s="19">
        <v>60.0</v>
      </c>
      <c r="C3" s="20" t="str">
        <f t="shared" ref="C3:C4" si="1">HYPERLINK("https://mobiks.com.ua/g115849084-xiaomi-redmi")</f>
        <v>https://mobiks.com.ua/g115849084-xiaomi-redmi</v>
      </c>
      <c r="D3" s="14" t="s">
        <v>891</v>
      </c>
      <c r="E3" s="14" t="s">
        <v>892</v>
      </c>
      <c r="F3" s="15" t="s">
        <v>893</v>
      </c>
    </row>
    <row r="4">
      <c r="A4" s="19" t="s">
        <v>894</v>
      </c>
      <c r="B4" s="19">
        <v>50.0</v>
      </c>
      <c r="C4" s="20" t="str">
        <f t="shared" si="1"/>
        <v>https://mobiks.com.ua/g115849084-xiaomi-redmi</v>
      </c>
      <c r="D4" s="21"/>
      <c r="E4" s="21"/>
      <c r="F4" s="21"/>
    </row>
    <row r="5">
      <c r="A5" s="19" t="s">
        <v>895</v>
      </c>
      <c r="B5" s="19">
        <v>30.0</v>
      </c>
      <c r="C5" s="20" t="str">
        <f t="shared" ref="C5:C7" si="2">HYPERLINK("https://mobiks.com.ua/p1805998093-chehol-mirror-dlya.html")</f>
        <v>https://mobiks.com.ua/p1805998093-chehol-mirror-dlya.html</v>
      </c>
      <c r="D5" s="21"/>
      <c r="E5" s="21"/>
      <c r="F5" s="21"/>
    </row>
    <row r="6">
      <c r="A6" s="19" t="s">
        <v>896</v>
      </c>
      <c r="B6" s="19">
        <v>20.0</v>
      </c>
      <c r="C6" s="20" t="str">
        <f t="shared" si="2"/>
        <v>https://mobiks.com.ua/p1805998093-chehol-mirror-dlya.html</v>
      </c>
      <c r="D6" s="21"/>
      <c r="E6" s="21"/>
      <c r="F6" s="21"/>
    </row>
    <row r="7">
      <c r="A7" s="19" t="s">
        <v>897</v>
      </c>
      <c r="B7" s="19">
        <v>10.0</v>
      </c>
      <c r="C7" s="20" t="str">
        <f t="shared" si="2"/>
        <v>https://mobiks.com.ua/p1805998093-chehol-mirror-dlya.html</v>
      </c>
      <c r="D7" s="21"/>
      <c r="E7" s="21"/>
      <c r="F7" s="21"/>
    </row>
    <row r="8">
      <c r="A8" s="19" t="s">
        <v>898</v>
      </c>
      <c r="B8" s="19">
        <v>10.0</v>
      </c>
      <c r="C8" s="20" t="str">
        <f t="shared" ref="C8:C9" si="3">HYPERLINK("https://mobiks.com.ua/g115849084-xiaomi-redmi")</f>
        <v>https://mobiks.com.ua/g115849084-xiaomi-redmi</v>
      </c>
      <c r="D8" s="21"/>
      <c r="E8" s="21"/>
      <c r="F8" s="21"/>
    </row>
    <row r="9">
      <c r="A9" s="19" t="s">
        <v>899</v>
      </c>
      <c r="B9" s="19">
        <v>10.0</v>
      </c>
      <c r="C9" s="20" t="str">
        <f t="shared" si="3"/>
        <v>https://mobiks.com.ua/g115849084-xiaomi-redmi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86"/>
    <col customWidth="1" min="2" max="2" width="9.0"/>
    <col customWidth="1" min="3" max="3" width="43.14"/>
    <col customWidth="1" min="4" max="6" width="38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900</v>
      </c>
      <c r="B3" s="19"/>
      <c r="C3" s="20" t="str">
        <f t="shared" ref="C3:C6" si="1">HYPERLINK("https://mobiks.com.ua/g119522351-xiaomi-redmi")</f>
        <v>https://mobiks.com.ua/g119522351-xiaomi-redmi</v>
      </c>
      <c r="D3" s="14" t="s">
        <v>901</v>
      </c>
      <c r="E3" s="14" t="s">
        <v>902</v>
      </c>
      <c r="F3" s="15" t="s">
        <v>903</v>
      </c>
    </row>
    <row r="4">
      <c r="A4" s="19" t="s">
        <v>904</v>
      </c>
      <c r="B4" s="19"/>
      <c r="C4" s="20" t="str">
        <f t="shared" si="1"/>
        <v>https://mobiks.com.ua/g119522351-xiaomi-redmi</v>
      </c>
      <c r="D4" s="21"/>
      <c r="E4" s="21"/>
      <c r="F4" s="21"/>
    </row>
    <row r="5">
      <c r="A5" s="19" t="s">
        <v>905</v>
      </c>
      <c r="B5" s="19"/>
      <c r="C5" s="20" t="str">
        <f t="shared" si="1"/>
        <v>https://mobiks.com.ua/g119522351-xiaomi-redmi</v>
      </c>
      <c r="D5" s="21"/>
      <c r="E5" s="21"/>
      <c r="F5" s="21"/>
    </row>
    <row r="6">
      <c r="A6" s="19" t="s">
        <v>906</v>
      </c>
      <c r="B6" s="19"/>
      <c r="C6" s="20" t="str">
        <f t="shared" si="1"/>
        <v>https://mobiks.com.ua/g119522351-xiaomi-redmi</v>
      </c>
      <c r="D6" s="21"/>
      <c r="E6" s="21"/>
      <c r="F6" s="21"/>
    </row>
    <row r="7">
      <c r="A7" s="19" t="s">
        <v>907</v>
      </c>
      <c r="B7" s="19"/>
      <c r="C7" s="20" t="str">
        <f t="shared" ref="C7:C8" si="2">HYPERLINK("https://mobiks.com.ua/g59560859-xiaomi")</f>
        <v>https://mobiks.com.ua/g59560859-xiaomi</v>
      </c>
      <c r="D7" s="21"/>
      <c r="E7" s="21"/>
      <c r="F7" s="21"/>
    </row>
    <row r="8">
      <c r="A8" s="19" t="s">
        <v>908</v>
      </c>
      <c r="B8" s="19"/>
      <c r="C8" s="20" t="str">
        <f t="shared" si="2"/>
        <v>https://mobiks.com.ua/g59560859-xiaomi</v>
      </c>
      <c r="D8" s="21"/>
      <c r="E8" s="21"/>
      <c r="F8" s="21"/>
    </row>
    <row r="9">
      <c r="A9" s="19" t="s">
        <v>909</v>
      </c>
      <c r="B9" s="19"/>
      <c r="C9" s="20" t="str">
        <f t="shared" ref="C9:C13" si="3">HYPERLINK("https://mobiks.com.ua/g119522351-xiaomi-redmi")</f>
        <v>https://mobiks.com.ua/g119522351-xiaomi-redmi</v>
      </c>
      <c r="D9" s="21"/>
      <c r="E9" s="21"/>
      <c r="F9" s="21"/>
    </row>
    <row r="10">
      <c r="A10" s="19" t="s">
        <v>910</v>
      </c>
      <c r="B10" s="19"/>
      <c r="C10" s="20" t="str">
        <f t="shared" si="3"/>
        <v>https://mobiks.com.ua/g119522351-xiaomi-redmi</v>
      </c>
      <c r="D10" s="21"/>
      <c r="E10" s="21"/>
      <c r="F10" s="21"/>
    </row>
    <row r="11">
      <c r="A11" s="19" t="s">
        <v>911</v>
      </c>
      <c r="B11" s="19"/>
      <c r="C11" s="20" t="str">
        <f t="shared" si="3"/>
        <v>https://mobiks.com.ua/g119522351-xiaomi-redmi</v>
      </c>
      <c r="D11" s="21"/>
      <c r="E11" s="21"/>
      <c r="F11" s="21"/>
    </row>
    <row r="12">
      <c r="A12" s="19" t="s">
        <v>912</v>
      </c>
      <c r="B12" s="19"/>
      <c r="C12" s="20" t="str">
        <f t="shared" si="3"/>
        <v>https://mobiks.com.ua/g119522351-xiaomi-redmi</v>
      </c>
      <c r="D12" s="21"/>
      <c r="E12" s="21"/>
      <c r="F12" s="21"/>
    </row>
    <row r="13">
      <c r="A13" s="19" t="s">
        <v>913</v>
      </c>
      <c r="B13" s="19"/>
      <c r="C13" s="20" t="str">
        <f t="shared" si="3"/>
        <v>https://mobiks.com.ua/g119522351-xiaomi-redmi</v>
      </c>
      <c r="D13" s="21"/>
      <c r="E13" s="21"/>
      <c r="F13" s="21"/>
    </row>
    <row r="14">
      <c r="A14" s="19" t="s">
        <v>914</v>
      </c>
      <c r="B14" s="19"/>
      <c r="C14" s="20" t="str">
        <f>HYPERLINK("https://mobiks.com.ua/g59564453-xiaomi")</f>
        <v>https://mobiks.com.ua/g59564453-xiaomi</v>
      </c>
      <c r="D14" s="21"/>
      <c r="E14" s="21"/>
      <c r="F14" s="21"/>
    </row>
    <row r="15">
      <c r="A15" s="19" t="s">
        <v>915</v>
      </c>
      <c r="B15" s="19"/>
      <c r="C15" s="20" t="str">
        <f t="shared" ref="C15:C16" si="4">HYPERLINK("https://mobiks.com.ua/g119522351-xiaomi-redmi")</f>
        <v>https://mobiks.com.ua/g119522351-xiaomi-redmi</v>
      </c>
      <c r="D15" s="21"/>
      <c r="E15" s="21"/>
      <c r="F15" s="21"/>
    </row>
    <row r="16">
      <c r="A16" s="19" t="s">
        <v>916</v>
      </c>
      <c r="B16" s="19"/>
      <c r="C16" s="20" t="str">
        <f t="shared" si="4"/>
        <v>https://mobiks.com.ua/g119522351-xiaomi-redmi</v>
      </c>
      <c r="D16" s="21"/>
      <c r="E16" s="21"/>
      <c r="F1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0"/>
    <col customWidth="1" min="2" max="2" width="9.0"/>
    <col customWidth="1" min="3" max="3" width="36.43"/>
    <col customWidth="1" min="4" max="6" width="29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917</v>
      </c>
      <c r="B3" s="19">
        <v>30.0</v>
      </c>
      <c r="C3" s="20" t="str">
        <f>HYPERLINK("https://mobiks.com.ua/g59564453-xiaomi")</f>
        <v>https://mobiks.com.ua/g59564453-xiaomi</v>
      </c>
      <c r="D3" s="14" t="s">
        <v>918</v>
      </c>
      <c r="E3" s="14" t="s">
        <v>919</v>
      </c>
      <c r="F3" s="15" t="s">
        <v>920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9.14"/>
    <col customWidth="1" min="2" max="2" width="9.0"/>
    <col customWidth="1" min="3" max="3" width="53.86"/>
    <col customWidth="1" min="4" max="6" width="27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921</v>
      </c>
      <c r="B3" s="19">
        <v>250.0</v>
      </c>
      <c r="C3" s="20" t="str">
        <f t="shared" ref="C3:C5" si="1">HYPERLINK("https://mobiks.com.ua/g115849098-xiaomi-poco")</f>
        <v>https://mobiks.com.ua/g115849098-xiaomi-poco</v>
      </c>
      <c r="D3" s="14" t="s">
        <v>922</v>
      </c>
      <c r="E3" s="14" t="s">
        <v>923</v>
      </c>
      <c r="F3" s="15" t="s">
        <v>924</v>
      </c>
    </row>
    <row r="4">
      <c r="A4" s="19" t="s">
        <v>925</v>
      </c>
      <c r="B4" s="19">
        <v>100.0</v>
      </c>
      <c r="C4" s="20" t="str">
        <f t="shared" si="1"/>
        <v>https://mobiks.com.ua/g115849098-xiaomi-poco</v>
      </c>
      <c r="D4" s="21"/>
      <c r="E4" s="21"/>
      <c r="F4" s="21"/>
    </row>
    <row r="5">
      <c r="A5" s="19" t="s">
        <v>926</v>
      </c>
      <c r="B5" s="19">
        <v>60.0</v>
      </c>
      <c r="C5" s="20" t="str">
        <f t="shared" si="1"/>
        <v>https://mobiks.com.ua/g115849098-xiaomi-poco</v>
      </c>
      <c r="D5" s="21"/>
      <c r="E5" s="21"/>
      <c r="F5" s="21"/>
    </row>
    <row r="6">
      <c r="A6" s="19" t="s">
        <v>927</v>
      </c>
      <c r="B6" s="19">
        <v>40.0</v>
      </c>
      <c r="C6" s="20" t="str">
        <f>HYPERLINK("https://mobiks.com.ua/p1872348799-chehol-idewei-dlya.html")</f>
        <v>https://mobiks.com.ua/p1872348799-chehol-idewei-dlya.html</v>
      </c>
      <c r="D6" s="21"/>
      <c r="E6" s="21"/>
      <c r="F6" s="21"/>
    </row>
    <row r="7">
      <c r="A7" s="19" t="s">
        <v>928</v>
      </c>
      <c r="B7" s="19">
        <v>40.0</v>
      </c>
      <c r="C7" s="20" t="str">
        <f>HYPERLINK("https://mobiks.com.ua/p1805983907-chehol-armor-dlya.html")</f>
        <v>https://mobiks.com.ua/p1805983907-chehol-armor-dlya.html</v>
      </c>
      <c r="D7" s="21"/>
      <c r="E7" s="21"/>
      <c r="F7" s="21"/>
    </row>
    <row r="8">
      <c r="A8" s="19" t="s">
        <v>929</v>
      </c>
      <c r="B8" s="19">
        <v>20.0</v>
      </c>
      <c r="C8" s="20" t="str">
        <f t="shared" ref="C8:C9" si="2">HYPERLINK("https://mobiks.com.ua/g115849098-xiaomi-poco")</f>
        <v>https://mobiks.com.ua/g115849098-xiaomi-poco</v>
      </c>
      <c r="D8" s="21"/>
      <c r="E8" s="21"/>
      <c r="F8" s="21"/>
    </row>
    <row r="9">
      <c r="A9" s="19" t="s">
        <v>930</v>
      </c>
      <c r="B9" s="19">
        <v>20.0</v>
      </c>
      <c r="C9" s="20" t="str">
        <f t="shared" si="2"/>
        <v>https://mobiks.com.ua/g115849098-xiaomi-poco</v>
      </c>
      <c r="D9" s="21"/>
      <c r="E9" s="21"/>
      <c r="F9" s="21"/>
    </row>
    <row r="10">
      <c r="A10" s="19" t="s">
        <v>931</v>
      </c>
      <c r="B10" s="19">
        <v>10.0</v>
      </c>
      <c r="C10" s="20" t="str">
        <f>HYPERLINK("https://mobiks.com.ua/p1805696624-chehol-mirror-dlya.html")</f>
        <v>https://mobiks.com.ua/p1805696624-chehol-mirror-dlya.html</v>
      </c>
      <c r="D10" s="21"/>
      <c r="E10" s="21"/>
      <c r="F10" s="21"/>
    </row>
    <row r="11">
      <c r="A11" s="19" t="s">
        <v>932</v>
      </c>
      <c r="B11" s="19">
        <v>10.0</v>
      </c>
      <c r="C11" s="19" t="s">
        <v>216</v>
      </c>
      <c r="D11" s="19"/>
      <c r="E11" s="19"/>
      <c r="F11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29"/>
    <col customWidth="1" min="2" max="2" width="9.0"/>
    <col customWidth="1" min="3" max="3" width="47.71"/>
    <col customWidth="1" min="4" max="7" width="33.14"/>
    <col customWidth="1" min="8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933</v>
      </c>
      <c r="B3" s="19">
        <v>100.0</v>
      </c>
      <c r="C3" s="20" t="str">
        <f>HYPERLINK("https://mobiks.com.ua/g118924549-xiaomi-redmi-note")</f>
        <v>https://mobiks.com.ua/g118924549-xiaomi-redmi-note</v>
      </c>
      <c r="D3" s="14" t="s">
        <v>934</v>
      </c>
      <c r="E3" s="14" t="s">
        <v>935</v>
      </c>
      <c r="F3" s="15" t="s">
        <v>936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8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0"/>
    <col customWidth="1" min="2" max="2" width="9.0"/>
    <col customWidth="1" min="3" max="3" width="54.43"/>
    <col customWidth="1" min="4" max="6" width="26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937</v>
      </c>
      <c r="B3" s="19"/>
      <c r="C3" s="20" t="str">
        <f>HYPERLINK("https://mobiks.com.ua/g119273944-xiaomi-redmi-note")</f>
        <v>https://mobiks.com.ua/g119273944-xiaomi-redmi-note</v>
      </c>
      <c r="D3" s="14" t="s">
        <v>938</v>
      </c>
      <c r="E3" s="14" t="s">
        <v>939</v>
      </c>
      <c r="F3" s="15" t="s">
        <v>940</v>
      </c>
    </row>
    <row r="4">
      <c r="A4" s="19" t="s">
        <v>941</v>
      </c>
      <c r="B4" s="19"/>
      <c r="C4" s="20" t="str">
        <f>HYPERLINK("https://mobiks.com.ua/p1941921989-chehol-vintage-dlya.html")</f>
        <v>https://mobiks.com.ua/p1941921989-chehol-vintage-dlya.html</v>
      </c>
      <c r="D4" s="21"/>
      <c r="E4" s="21"/>
      <c r="F4" s="21"/>
    </row>
    <row r="5">
      <c r="A5" s="19" t="s">
        <v>942</v>
      </c>
      <c r="B5" s="19"/>
      <c r="C5" s="20" t="str">
        <f>HYPERLINK("https://mobiks.com.ua/g100092380-xiaomi-redmi-note")</f>
        <v>https://mobiks.com.ua/g100092380-xiaomi-redmi-note</v>
      </c>
      <c r="D5" s="21"/>
      <c r="E5" s="21"/>
      <c r="F5" s="21"/>
    </row>
    <row r="6">
      <c r="A6" s="19" t="s">
        <v>943</v>
      </c>
      <c r="B6" s="19"/>
      <c r="C6" s="20" t="str">
        <f t="shared" ref="C6:C9" si="1">HYPERLINK("https://mobiks.com.ua/g119273944-xiaomi-redmi-note")</f>
        <v>https://mobiks.com.ua/g119273944-xiaomi-redmi-note</v>
      </c>
      <c r="D6" s="21"/>
      <c r="E6" s="21"/>
      <c r="F6" s="21"/>
    </row>
    <row r="7">
      <c r="A7" s="19" t="s">
        <v>944</v>
      </c>
      <c r="B7" s="19"/>
      <c r="C7" s="20" t="str">
        <f t="shared" si="1"/>
        <v>https://mobiks.com.ua/g119273944-xiaomi-redmi-note</v>
      </c>
      <c r="D7" s="21"/>
      <c r="E7" s="21"/>
      <c r="F7" s="21"/>
    </row>
    <row r="8">
      <c r="A8" s="19" t="s">
        <v>945</v>
      </c>
      <c r="B8" s="19"/>
      <c r="C8" s="20" t="str">
        <f t="shared" si="1"/>
        <v>https://mobiks.com.ua/g119273944-xiaomi-redmi-note</v>
      </c>
      <c r="D8" s="21"/>
      <c r="E8" s="21"/>
      <c r="F8" s="21"/>
    </row>
    <row r="9">
      <c r="A9" s="19" t="s">
        <v>946</v>
      </c>
      <c r="B9" s="19"/>
      <c r="C9" s="20" t="str">
        <f t="shared" si="1"/>
        <v>https://mobiks.com.ua/g119273944-xiaomi-redmi-note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0"/>
    <col customWidth="1" min="2" max="2" width="9.0"/>
    <col customWidth="1" min="3" max="3" width="47.71"/>
    <col customWidth="1" min="4" max="6" width="30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947</v>
      </c>
      <c r="B3" s="19">
        <v>250.0</v>
      </c>
      <c r="C3" s="20" t="str">
        <f t="shared" ref="C3:C4" si="1">HYPERLINK("https://mobiks.com.ua/g117077320-xiaomi-redmi-12c")</f>
        <v>https://mobiks.com.ua/g117077320-xiaomi-redmi-12c</v>
      </c>
      <c r="D3" s="14" t="s">
        <v>948</v>
      </c>
      <c r="E3" s="14" t="s">
        <v>949</v>
      </c>
      <c r="F3" s="15" t="s">
        <v>950</v>
      </c>
    </row>
    <row r="4">
      <c r="A4" s="19" t="s">
        <v>951</v>
      </c>
      <c r="B4" s="19">
        <v>60.0</v>
      </c>
      <c r="C4" s="20" t="str">
        <f t="shared" si="1"/>
        <v>https://mobiks.com.ua/g117077320-xiaomi-redmi-12c</v>
      </c>
      <c r="D4" s="21"/>
      <c r="E4" s="21"/>
      <c r="F4" s="21"/>
    </row>
    <row r="5">
      <c r="A5" s="19" t="s">
        <v>952</v>
      </c>
      <c r="B5" s="19">
        <v>50.0</v>
      </c>
      <c r="C5" s="20" t="str">
        <f>HYPERLINK("https://mobiks.com.ua/g119520891-xiaomi-redmi-note")</f>
        <v>https://mobiks.com.ua/g119520891-xiaomi-redmi-note</v>
      </c>
      <c r="D5" s="21"/>
      <c r="E5" s="21"/>
      <c r="F5" s="21"/>
    </row>
    <row r="6">
      <c r="A6" s="19" t="s">
        <v>953</v>
      </c>
      <c r="B6" s="19">
        <v>30.0</v>
      </c>
      <c r="C6" s="20" t="str">
        <f t="shared" ref="C6:C7" si="2">HYPERLINK("https://mobiks.com.ua/g117077320-xiaomi-redmi-12c")</f>
        <v>https://mobiks.com.ua/g117077320-xiaomi-redmi-12c</v>
      </c>
      <c r="D6" s="21"/>
      <c r="E6" s="21"/>
      <c r="F6" s="21"/>
    </row>
    <row r="7">
      <c r="A7" s="19" t="s">
        <v>954</v>
      </c>
      <c r="B7" s="19">
        <v>10.0</v>
      </c>
      <c r="C7" s="20" t="str">
        <f t="shared" si="2"/>
        <v>https://mobiks.com.ua/g117077320-xiaomi-redmi-12c</v>
      </c>
      <c r="D7" s="21"/>
      <c r="E7" s="21"/>
      <c r="F7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14"/>
    <col customWidth="1" min="2" max="2" width="9.0"/>
    <col customWidth="1" min="3" max="3" width="47.71"/>
    <col customWidth="1" min="4" max="6" width="23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955</v>
      </c>
      <c r="B3" s="19">
        <v>50.0</v>
      </c>
      <c r="C3" s="20" t="str">
        <f>HYPERLINK("https://mobiks.com.ua/g119506481-xiaomi-redmi-note")</f>
        <v>https://mobiks.com.ua/g119506481-xiaomi-redmi-note</v>
      </c>
      <c r="D3" s="14" t="s">
        <v>956</v>
      </c>
      <c r="E3" s="14" t="s">
        <v>957</v>
      </c>
      <c r="F3" s="15" t="s">
        <v>958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14"/>
    <col customWidth="1" min="2" max="2" width="9.0"/>
    <col customWidth="1" min="3" max="3" width="47.71"/>
    <col customWidth="1" min="4" max="6" width="21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959</v>
      </c>
      <c r="B3" s="19">
        <v>100.0</v>
      </c>
      <c r="C3" s="20" t="str">
        <f>HYPERLINK("https://mobiks.com.ua/g119274131-xiaomi-redmi-note")</f>
        <v>https://mobiks.com.ua/g119274131-xiaomi-redmi-note</v>
      </c>
      <c r="D3" s="14" t="s">
        <v>960</v>
      </c>
      <c r="E3" s="14" t="s">
        <v>961</v>
      </c>
      <c r="F3" s="15" t="s">
        <v>962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29"/>
    <col customWidth="1" min="2" max="2" width="9.0"/>
    <col customWidth="1" min="3" max="3" width="53.43"/>
    <col customWidth="1" min="4" max="6" width="29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963</v>
      </c>
      <c r="B3" s="19"/>
      <c r="C3" s="20" t="str">
        <f t="shared" ref="C3:C4" si="1">HYPERLINK("https://mobiks.com.ua/g119283752-xiaomi-redmi-note")</f>
        <v>https://mobiks.com.ua/g119283752-xiaomi-redmi-note</v>
      </c>
      <c r="D3" s="14" t="s">
        <v>964</v>
      </c>
      <c r="E3" s="14" t="s">
        <v>965</v>
      </c>
      <c r="F3" s="15" t="s">
        <v>966</v>
      </c>
    </row>
    <row r="4">
      <c r="A4" s="19" t="s">
        <v>967</v>
      </c>
      <c r="B4" s="19"/>
      <c r="C4" s="20" t="str">
        <f t="shared" si="1"/>
        <v>https://mobiks.com.ua/g119283752-xiaomi-redmi-note</v>
      </c>
      <c r="D4" s="21"/>
      <c r="E4" s="21"/>
      <c r="F4" s="21"/>
    </row>
    <row r="5">
      <c r="A5" s="19" t="s">
        <v>968</v>
      </c>
      <c r="B5" s="19"/>
      <c r="C5" s="20" t="str">
        <f>HYPERLINK("https://mobiks.com.ua/g100092380-xiaomi-redmi-note")</f>
        <v>https://mobiks.com.ua/g100092380-xiaomi-redmi-note</v>
      </c>
      <c r="D5" s="21"/>
      <c r="E5" s="21"/>
      <c r="F5" s="21"/>
    </row>
    <row r="6">
      <c r="A6" s="19" t="s">
        <v>969</v>
      </c>
      <c r="B6" s="19"/>
      <c r="C6" s="20" t="str">
        <f>HYPERLINK("https://mobiks.com.ua/p1888367181-chehol-mirror-dlya.html")</f>
        <v>https://mobiks.com.ua/p1888367181-chehol-mirror-dlya.html</v>
      </c>
      <c r="D6" s="21"/>
      <c r="E6" s="21"/>
      <c r="F6" s="21"/>
    </row>
    <row r="7">
      <c r="A7" s="19" t="s">
        <v>970</v>
      </c>
      <c r="B7" s="19"/>
      <c r="C7" s="20" t="str">
        <f>HYPERLINK("https://mobiks.com.ua/g119283752-xiaomi-redmi-note")</f>
        <v>https://mobiks.com.ua/g119283752-xiaomi-redmi-note</v>
      </c>
      <c r="D7" s="21"/>
      <c r="E7" s="21"/>
      <c r="F7" s="21"/>
    </row>
    <row r="8">
      <c r="A8" s="19" t="s">
        <v>971</v>
      </c>
      <c r="B8" s="19"/>
      <c r="C8" s="20" t="str">
        <f>HYPERLINK("https://mobiks.com.ua/p1888367181-chehol-mirror-dlya.html")</f>
        <v>https://mobiks.com.ua/p1888367181-chehol-mirror-dlya.html</v>
      </c>
      <c r="D8" s="21"/>
      <c r="E8" s="21"/>
      <c r="F8" s="21"/>
    </row>
    <row r="9">
      <c r="A9" s="19" t="s">
        <v>972</v>
      </c>
      <c r="B9" s="19"/>
      <c r="C9" s="20" t="str">
        <f>HYPERLINK("https://mobiks.com.ua/g119283752-xiaomi-redmi-note")</f>
        <v>https://mobiks.com.ua/g119283752-xiaomi-redmi-note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43"/>
    <col customWidth="1" min="2" max="2" width="9.0"/>
    <col customWidth="1" min="3" max="3" width="40.86"/>
    <col customWidth="1" min="4" max="6" width="26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973</v>
      </c>
      <c r="B3" s="19">
        <v>60.0</v>
      </c>
      <c r="C3" s="20" t="str">
        <f t="shared" ref="C3:C6" si="1">HYPERLINK("https://mobiks.com.ua/g115849122-xiaomi-lite")</f>
        <v>https://mobiks.com.ua/g115849122-xiaomi-lite</v>
      </c>
      <c r="D3" s="14" t="s">
        <v>974</v>
      </c>
      <c r="E3" s="14" t="s">
        <v>975</v>
      </c>
      <c r="F3" s="15" t="s">
        <v>976</v>
      </c>
    </row>
    <row r="4">
      <c r="A4" s="19" t="s">
        <v>977</v>
      </c>
      <c r="B4" s="19">
        <v>30.0</v>
      </c>
      <c r="C4" s="20" t="str">
        <f t="shared" si="1"/>
        <v>https://mobiks.com.ua/g115849122-xiaomi-lite</v>
      </c>
      <c r="D4" s="21"/>
      <c r="E4" s="21"/>
      <c r="F4" s="21"/>
    </row>
    <row r="5">
      <c r="A5" s="19" t="s">
        <v>978</v>
      </c>
      <c r="B5" s="19">
        <v>10.0</v>
      </c>
      <c r="C5" s="20" t="str">
        <f t="shared" si="1"/>
        <v>https://mobiks.com.ua/g115849122-xiaomi-lite</v>
      </c>
      <c r="D5" s="21"/>
      <c r="E5" s="21"/>
      <c r="F5" s="21"/>
    </row>
    <row r="6">
      <c r="A6" s="19" t="s">
        <v>979</v>
      </c>
      <c r="B6" s="19">
        <v>10.0</v>
      </c>
      <c r="C6" s="20" t="str">
        <f t="shared" si="1"/>
        <v>https://mobiks.com.ua/g115849122-xiaomi-lite</v>
      </c>
      <c r="D6" s="21"/>
      <c r="E6" s="21"/>
      <c r="F6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71"/>
    <col customWidth="1" min="2" max="2" width="9.0"/>
    <col customWidth="1" min="3" max="3" width="46.43"/>
    <col customWidth="1" min="4" max="5" width="28.71"/>
    <col customWidth="1" min="6" max="6" width="32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980</v>
      </c>
      <c r="B3" s="19">
        <v>150.0</v>
      </c>
      <c r="C3" s="20" t="str">
        <f t="shared" ref="C3:C5" si="1">HYPERLINK("https://mobiks.com.ua/g116584297-xiaomi-poco-m5s")</f>
        <v>https://mobiks.com.ua/g116584297-xiaomi-poco-m5s</v>
      </c>
      <c r="D3" s="14" t="s">
        <v>981</v>
      </c>
      <c r="E3" s="14" t="s">
        <v>982</v>
      </c>
      <c r="F3" s="15" t="s">
        <v>983</v>
      </c>
    </row>
    <row r="4">
      <c r="A4" s="19" t="s">
        <v>984</v>
      </c>
      <c r="B4" s="19">
        <v>100.0</v>
      </c>
      <c r="C4" s="20" t="str">
        <f t="shared" si="1"/>
        <v>https://mobiks.com.ua/g116584297-xiaomi-poco-m5s</v>
      </c>
      <c r="D4" s="21"/>
      <c r="E4" s="21"/>
      <c r="F4" s="21"/>
    </row>
    <row r="5">
      <c r="A5" s="19" t="s">
        <v>985</v>
      </c>
      <c r="B5" s="19">
        <v>50.0</v>
      </c>
      <c r="C5" s="20" t="str">
        <f t="shared" si="1"/>
        <v>https://mobiks.com.ua/g116584297-xiaomi-poco-m5s</v>
      </c>
      <c r="D5" s="21"/>
      <c r="E5" s="21"/>
      <c r="F5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86"/>
    <col customWidth="1" min="2" max="2" width="9.0"/>
    <col customWidth="1" min="3" max="3" width="54.43"/>
    <col customWidth="1" min="4" max="6" width="32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986</v>
      </c>
      <c r="B3" s="19">
        <v>60.0</v>
      </c>
      <c r="C3" s="20" t="str">
        <f>HYPERLINK("https://mobiks.com.ua/p1941916081-chehol-vintage-dlya.html")</f>
        <v>https://mobiks.com.ua/p1941916081-chehol-vintage-dlya.html</v>
      </c>
      <c r="D3" s="14" t="s">
        <v>987</v>
      </c>
      <c r="E3" s="14" t="s">
        <v>988</v>
      </c>
      <c r="F3" s="15" t="s">
        <v>989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29"/>
    <col customWidth="1" min="2" max="2" width="9.0"/>
    <col customWidth="1" min="3" max="3" width="53.29"/>
    <col customWidth="1" min="4" max="6" width="29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990</v>
      </c>
      <c r="B3" s="19">
        <v>40.0</v>
      </c>
      <c r="C3" s="20" t="str">
        <f>HYPERLINK("https://mobiks.com.ua/p2042514600-chehol-armor-dlya.html")</f>
        <v>https://mobiks.com.ua/p2042514600-chehol-armor-dlya.html</v>
      </c>
      <c r="D3" s="14" t="s">
        <v>991</v>
      </c>
      <c r="E3" s="14" t="s">
        <v>992</v>
      </c>
      <c r="F3" s="15" t="s">
        <v>993</v>
      </c>
    </row>
    <row r="4">
      <c r="A4" s="19" t="s">
        <v>994</v>
      </c>
      <c r="B4" s="19">
        <v>20.0</v>
      </c>
      <c r="C4" s="20" t="str">
        <f>HYPERLINK("https://mobiks.com.ua/g118634476-xiaomi-poco")</f>
        <v>https://mobiks.com.ua/g118634476-xiaomi-poco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3.29"/>
    <col customWidth="1" min="2" max="2" width="9.0"/>
    <col customWidth="1" min="3" max="3" width="53.86"/>
    <col customWidth="1" min="4" max="6" width="29.29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995</v>
      </c>
      <c r="B3" s="19">
        <v>150.0</v>
      </c>
      <c r="C3" s="20" t="str">
        <f t="shared" ref="C3:C4" si="1">HYPERLINK("https://mobiks.com.ua/p2042514600-chehol-armor-dlya.html")</f>
        <v>https://mobiks.com.ua/p2042514600-chehol-armor-dlya.html</v>
      </c>
      <c r="D3" s="14" t="s">
        <v>996</v>
      </c>
      <c r="E3" s="14" t="s">
        <v>997</v>
      </c>
      <c r="F3" s="15" t="s">
        <v>998</v>
      </c>
    </row>
    <row r="4">
      <c r="A4" s="19" t="s">
        <v>999</v>
      </c>
      <c r="B4" s="19">
        <v>100.0</v>
      </c>
      <c r="C4" s="20" t="str">
        <f t="shared" si="1"/>
        <v>https://mobiks.com.ua/p2042514600-chehol-armor-dlya.html</v>
      </c>
      <c r="D4" s="21"/>
      <c r="E4" s="21"/>
      <c r="F4" s="21"/>
    </row>
    <row r="5">
      <c r="A5" s="19" t="s">
        <v>1000</v>
      </c>
      <c r="B5" s="19">
        <v>30.0</v>
      </c>
      <c r="C5" s="20" t="str">
        <f>HYPERLINK("https://mobiks.com.ua/p1872296553-chehol-idewei-dlya.html")</f>
        <v>https://mobiks.com.ua/p1872296553-chehol-idewei-dlya.html</v>
      </c>
      <c r="D5" s="21"/>
      <c r="E5" s="21"/>
      <c r="F5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9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71"/>
    <col customWidth="1" min="2" max="2" width="9.0"/>
    <col customWidth="1" min="3" max="3" width="53.43"/>
    <col customWidth="1" min="4" max="6" width="27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1001</v>
      </c>
      <c r="B3" s="19">
        <v>1400.0</v>
      </c>
      <c r="C3" s="20" t="str">
        <f t="shared" ref="C3:C4" si="1">HYPERLINK("https://mobiks.com.ua/g126356574-xiaomi-redmi")</f>
        <v>https://mobiks.com.ua/g126356574-xiaomi-redmi</v>
      </c>
      <c r="D3" s="14" t="s">
        <v>1002</v>
      </c>
      <c r="E3" s="14" t="s">
        <v>1003</v>
      </c>
      <c r="F3" s="15" t="s">
        <v>1004</v>
      </c>
    </row>
    <row r="4">
      <c r="A4" s="19" t="s">
        <v>1005</v>
      </c>
      <c r="B4" s="19">
        <v>600.0</v>
      </c>
      <c r="C4" s="20" t="str">
        <f t="shared" si="1"/>
        <v>https://mobiks.com.ua/g126356574-xiaomi-redmi</v>
      </c>
      <c r="D4" s="21"/>
      <c r="E4" s="21"/>
      <c r="F4" s="21"/>
    </row>
    <row r="5">
      <c r="A5" s="19" t="s">
        <v>1006</v>
      </c>
      <c r="B5" s="19">
        <v>500.0</v>
      </c>
      <c r="C5" s="20" t="str">
        <f>HYPERLINK("https://mobiks.com.ua/g118924549-xiaomi-redmi-note")</f>
        <v>https://mobiks.com.ua/g118924549-xiaomi-redmi-note</v>
      </c>
      <c r="D5" s="21"/>
      <c r="E5" s="21"/>
      <c r="F5" s="21"/>
    </row>
    <row r="6">
      <c r="A6" s="19" t="s">
        <v>1007</v>
      </c>
      <c r="B6" s="19">
        <v>400.0</v>
      </c>
      <c r="C6" s="20" t="str">
        <f>HYPERLINK("https://mobiks.com.ua/g126356574-xiaomi-redmi")</f>
        <v>https://mobiks.com.ua/g126356574-xiaomi-redmi</v>
      </c>
      <c r="D6" s="21"/>
      <c r="E6" s="21"/>
      <c r="F6" s="21"/>
    </row>
    <row r="7">
      <c r="A7" s="19" t="s">
        <v>1008</v>
      </c>
      <c r="B7" s="19">
        <v>250.0</v>
      </c>
      <c r="C7" s="20" t="str">
        <f>HYPERLINK("https://mobiks.com.ua/g118924549-xiaomi-redmi-note")</f>
        <v>https://mobiks.com.ua/g118924549-xiaomi-redmi-note</v>
      </c>
      <c r="D7" s="21"/>
      <c r="E7" s="21"/>
      <c r="F7" s="21"/>
    </row>
    <row r="8">
      <c r="A8" s="19" t="s">
        <v>1009</v>
      </c>
      <c r="B8" s="19">
        <v>200.0</v>
      </c>
      <c r="C8" s="20" t="str">
        <f>HYPERLINK("https://mobiks.com.ua/g126356574-xiaomi-redmi")</f>
        <v>https://mobiks.com.ua/g126356574-xiaomi-redmi</v>
      </c>
      <c r="D8" s="21"/>
      <c r="E8" s="21"/>
      <c r="F8" s="21"/>
    </row>
    <row r="9">
      <c r="A9" s="19" t="s">
        <v>1010</v>
      </c>
      <c r="B9" s="19">
        <v>150.0</v>
      </c>
      <c r="C9" s="20" t="str">
        <f t="shared" ref="C9:C10" si="2">HYPERLINK("https://mobiks.com.ua/g118924549-xiaomi-redmi-note")</f>
        <v>https://mobiks.com.ua/g118924549-xiaomi-redmi-note</v>
      </c>
      <c r="D9" s="21"/>
      <c r="E9" s="21"/>
      <c r="F9" s="21"/>
    </row>
    <row r="10">
      <c r="A10" s="19" t="s">
        <v>1011</v>
      </c>
      <c r="B10" s="19">
        <v>100.0</v>
      </c>
      <c r="C10" s="20" t="str">
        <f t="shared" si="2"/>
        <v>https://mobiks.com.ua/g118924549-xiaomi-redmi-note</v>
      </c>
      <c r="D10" s="21"/>
      <c r="E10" s="21"/>
      <c r="F10" s="21"/>
    </row>
    <row r="11">
      <c r="A11" s="19" t="s">
        <v>1012</v>
      </c>
      <c r="B11" s="19">
        <v>70.0</v>
      </c>
      <c r="C11" s="20" t="str">
        <f>HYPERLINK("https://mobiks.com.ua/p2223986981-chehol-mirror-dlya.html")</f>
        <v>https://mobiks.com.ua/p2223986981-chehol-mirror-dlya.html</v>
      </c>
      <c r="D11" s="21"/>
      <c r="E11" s="21"/>
      <c r="F11" s="21"/>
    </row>
    <row r="12">
      <c r="A12" s="19" t="s">
        <v>1013</v>
      </c>
      <c r="B12" s="19">
        <v>30.0</v>
      </c>
      <c r="C12" s="20" t="str">
        <f>HYPERLINK("https://mobiks.com.ua/p2042515922-chehol-armor-dlya.html")</f>
        <v>https://mobiks.com.ua/p2042515922-chehol-armor-dlya.html</v>
      </c>
      <c r="D12" s="21"/>
      <c r="E12" s="21"/>
      <c r="F12" s="21"/>
    </row>
    <row r="13">
      <c r="A13" s="19" t="s">
        <v>1014</v>
      </c>
      <c r="B13" s="19">
        <v>30.0</v>
      </c>
      <c r="C13" s="20" t="str">
        <f>HYPERLINK("https://mobiks.com.ua/g100092380-xiaomi-redmi-note")</f>
        <v>https://mobiks.com.ua/g100092380-xiaomi-redmi-note</v>
      </c>
      <c r="D13" s="21"/>
      <c r="E13" s="21"/>
      <c r="F13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57"/>
    <col customWidth="1" min="2" max="2" width="9.0"/>
    <col customWidth="1" min="3" max="3" width="53.86"/>
    <col customWidth="1" min="4" max="4" width="27.86"/>
    <col customWidth="1" min="5" max="6" width="33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1015</v>
      </c>
      <c r="B3" s="19">
        <v>80.0</v>
      </c>
      <c r="C3" s="20" t="str">
        <f>HYPERLINK("https://mobiks.com.ua/g127396692-xiaomi-redmi-13c")</f>
        <v>https://mobiks.com.ua/g127396692-xiaomi-redmi-13c</v>
      </c>
      <c r="D3" s="14" t="s">
        <v>1016</v>
      </c>
      <c r="E3" s="14" t="s">
        <v>1017</v>
      </c>
      <c r="F3" s="15" t="s">
        <v>1018</v>
      </c>
    </row>
    <row r="4">
      <c r="A4" s="19" t="s">
        <v>1019</v>
      </c>
      <c r="B4" s="19">
        <v>10.0</v>
      </c>
      <c r="C4" s="20" t="str">
        <f>HYPERLINK("https://mobiks.com.ua/p2354770217-chehol-idewei-dlya.html")</f>
        <v>https://mobiks.com.ua/p2354770217-chehol-idewei-dlya.html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1.43"/>
    <col customWidth="1" min="2" max="2" width="9.0"/>
    <col customWidth="1" min="3" max="3" width="47.71"/>
    <col customWidth="1" min="4" max="6" width="33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1020</v>
      </c>
      <c r="B3" s="19">
        <v>690.0</v>
      </c>
      <c r="C3" s="20" t="str">
        <f t="shared" ref="C3:C4" si="1">HYPERLINK("https://mobiks.com.ua/g129817394-xiaomi-redmi-note")</f>
        <v>https://mobiks.com.ua/g129817394-xiaomi-redmi-note</v>
      </c>
      <c r="D3" s="14" t="s">
        <v>1021</v>
      </c>
      <c r="E3" s="14" t="s">
        <v>1022</v>
      </c>
      <c r="F3" s="15" t="s">
        <v>1023</v>
      </c>
    </row>
    <row r="4">
      <c r="A4" s="19" t="s">
        <v>1024</v>
      </c>
      <c r="B4" s="19">
        <v>600.0</v>
      </c>
      <c r="C4" s="20" t="str">
        <f t="shared" si="1"/>
        <v>https://mobiks.com.ua/g129817394-xiaomi-redmi-note</v>
      </c>
      <c r="D4" s="21"/>
      <c r="E4" s="21"/>
      <c r="F4" s="21"/>
    </row>
    <row r="5">
      <c r="A5" s="19" t="s">
        <v>1025</v>
      </c>
      <c r="B5" s="19">
        <v>280.0</v>
      </c>
      <c r="C5" s="20" t="str">
        <f>HYPERLINK("https://mobiks.com.ua/g100092380-xiaomi-redmi-note")</f>
        <v>https://mobiks.com.ua/g100092380-xiaomi-redmi-note</v>
      </c>
      <c r="D5" s="21"/>
      <c r="E5" s="21"/>
      <c r="F5" s="21"/>
    </row>
    <row r="6">
      <c r="A6" s="19" t="s">
        <v>1026</v>
      </c>
      <c r="B6" s="19">
        <v>120.0</v>
      </c>
      <c r="C6" s="20" t="str">
        <f>HYPERLINK("https://mobiks.com.ua/g129817411-xiaomi-redmi-note")</f>
        <v>https://mobiks.com.ua/g129817411-xiaomi-redmi-note</v>
      </c>
      <c r="D6" s="21"/>
      <c r="E6" s="21"/>
      <c r="F6" s="21"/>
    </row>
    <row r="7">
      <c r="A7" s="19" t="s">
        <v>1027</v>
      </c>
      <c r="B7" s="19">
        <v>60.0</v>
      </c>
      <c r="C7" s="20" t="str">
        <f>HYPERLINK("https://mobiks.com.ua/g129817394-xiaomi-redmi-note")</f>
        <v>https://mobiks.com.ua/g129817394-xiaomi-redmi-note</v>
      </c>
      <c r="D7" s="21"/>
      <c r="E7" s="21"/>
      <c r="F7" s="21"/>
    </row>
    <row r="8">
      <c r="A8" s="19" t="s">
        <v>1028</v>
      </c>
      <c r="B8" s="19">
        <v>50.0</v>
      </c>
      <c r="C8" s="20" t="str">
        <f>HYPERLINK("https://mobiks.com.ua/g129817411-xiaomi-redmi-note")</f>
        <v>https://mobiks.com.ua/g129817411-xiaomi-redmi-note</v>
      </c>
      <c r="D8" s="21"/>
      <c r="E8" s="21"/>
      <c r="F8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2.71"/>
    <col customWidth="1" min="2" max="2" width="9.0"/>
    <col customWidth="1" min="3" max="3" width="47.71"/>
    <col customWidth="1" min="4" max="6" width="30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1029</v>
      </c>
      <c r="B3" s="19">
        <v>200.0</v>
      </c>
      <c r="C3" s="20" t="str">
        <f>HYPERLINK("https://mobiks.com.ua/g129817411-xiaomi-redmi-note")</f>
        <v>https://mobiks.com.ua/g129817411-xiaomi-redmi-note</v>
      </c>
      <c r="D3" s="14" t="s">
        <v>1030</v>
      </c>
      <c r="E3" s="14" t="s">
        <v>1031</v>
      </c>
      <c r="F3" s="15" t="s">
        <v>1032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9.86"/>
    <col customWidth="1" min="2" max="2" width="9.0"/>
    <col customWidth="1" min="3" max="3" width="53.0"/>
    <col customWidth="1" min="4" max="6" width="27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1033</v>
      </c>
      <c r="B3" s="19">
        <v>400.0</v>
      </c>
      <c r="C3" s="20" t="str">
        <f>HYPERLINK("https://mobiks.com.ua/g129817418-xiaomi-redmi-note")</f>
        <v>https://mobiks.com.ua/g129817418-xiaomi-redmi-note</v>
      </c>
      <c r="D3" s="14" t="s">
        <v>1034</v>
      </c>
      <c r="E3" s="14" t="s">
        <v>1035</v>
      </c>
      <c r="F3" s="15" t="s">
        <v>1036</v>
      </c>
    </row>
    <row r="4">
      <c r="A4" s="19" t="s">
        <v>1037</v>
      </c>
      <c r="B4" s="19">
        <v>30.0</v>
      </c>
      <c r="C4" s="20" t="str">
        <f>HYPERLINK("https://mobiks.com.ua/p2279705155-chehol-armor-ring.html")</f>
        <v>https://mobiks.com.ua/p2279705155-chehol-armor-ring.html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4.0"/>
    <col customWidth="1" min="2" max="2" width="9.0"/>
    <col customWidth="1" min="3" max="3" width="47.71"/>
    <col customWidth="1" min="4" max="6" width="45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1038</v>
      </c>
      <c r="B3" s="19"/>
      <c r="C3" s="20" t="str">
        <f t="shared" ref="C3:C4" si="1">HYPERLINK("https://mobiks.com.ua/g129817419-xiaomi-redmi-note")</f>
        <v>https://mobiks.com.ua/g129817419-xiaomi-redmi-note</v>
      </c>
      <c r="D3" s="14" t="s">
        <v>1039</v>
      </c>
      <c r="E3" s="14" t="s">
        <v>1040</v>
      </c>
      <c r="F3" s="15" t="s">
        <v>1041</v>
      </c>
    </row>
    <row r="4">
      <c r="A4" s="19" t="s">
        <v>1042</v>
      </c>
      <c r="B4" s="19"/>
      <c r="C4" s="20" t="str">
        <f t="shared" si="1"/>
        <v>https://mobiks.com.ua/g129817419-xiaomi-redmi-note</v>
      </c>
      <c r="D4" s="21"/>
      <c r="E4" s="21"/>
      <c r="F4" s="21"/>
    </row>
    <row r="5">
      <c r="A5" s="19" t="s">
        <v>1043</v>
      </c>
      <c r="B5" s="19"/>
      <c r="C5" s="20" t="str">
        <f>HYPERLINK("https://mobiks.com.ua/g100092380-xiaomi-redmi-note")</f>
        <v>https://mobiks.com.ua/g100092380-xiaomi-redmi-note</v>
      </c>
      <c r="D5" s="21"/>
      <c r="E5" s="21"/>
      <c r="F5" s="21"/>
    </row>
    <row r="6">
      <c r="A6" s="19" t="s">
        <v>1044</v>
      </c>
      <c r="B6" s="19"/>
      <c r="C6" s="20" t="str">
        <f t="shared" ref="C6:C9" si="2">HYPERLINK("https://mobiks.com.ua/g129817419-xiaomi-redmi-note")</f>
        <v>https://mobiks.com.ua/g129817419-xiaomi-redmi-note</v>
      </c>
      <c r="D6" s="21"/>
      <c r="E6" s="21"/>
      <c r="F6" s="21"/>
    </row>
    <row r="7">
      <c r="A7" s="19" t="s">
        <v>1045</v>
      </c>
      <c r="B7" s="19"/>
      <c r="C7" s="20" t="str">
        <f t="shared" si="2"/>
        <v>https://mobiks.com.ua/g129817419-xiaomi-redmi-note</v>
      </c>
      <c r="D7" s="21"/>
      <c r="E7" s="21"/>
      <c r="F7" s="21"/>
    </row>
    <row r="8">
      <c r="A8" s="19" t="s">
        <v>1046</v>
      </c>
      <c r="B8" s="19"/>
      <c r="C8" s="20" t="str">
        <f t="shared" si="2"/>
        <v>https://mobiks.com.ua/g129817419-xiaomi-redmi-note</v>
      </c>
      <c r="D8" s="21"/>
      <c r="E8" s="21"/>
      <c r="F8" s="21"/>
    </row>
    <row r="9">
      <c r="A9" s="19" t="s">
        <v>1047</v>
      </c>
      <c r="B9" s="19"/>
      <c r="C9" s="20" t="str">
        <f t="shared" si="2"/>
        <v>https://mobiks.com.ua/g129817419-xiaomi-redmi-note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2.0"/>
    <col customWidth="1" min="2" max="2" width="9.0"/>
    <col customWidth="1" min="3" max="3" width="55.86"/>
    <col customWidth="1" min="4" max="6" width="27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1048</v>
      </c>
      <c r="B3" s="19"/>
      <c r="C3" s="20" t="str">
        <f t="shared" ref="C3:C4" si="1">HYPERLINK("https://mobiks.com.ua/g131358797-xiaomi-poco-pro")</f>
        <v>https://mobiks.com.ua/g131358797-xiaomi-poco-pro</v>
      </c>
      <c r="D3" s="14" t="s">
        <v>1049</v>
      </c>
      <c r="E3" s="14" t="s">
        <v>1050</v>
      </c>
      <c r="F3" s="15" t="s">
        <v>1051</v>
      </c>
    </row>
    <row r="4">
      <c r="A4" s="19" t="s">
        <v>1052</v>
      </c>
      <c r="B4" s="19"/>
      <c r="C4" s="20" t="str">
        <f t="shared" si="1"/>
        <v>https://mobiks.com.ua/g131358797-xiaomi-poco-pro</v>
      </c>
      <c r="D4" s="21"/>
      <c r="E4" s="21"/>
      <c r="F4" s="21"/>
    </row>
    <row r="5">
      <c r="A5" s="19" t="s">
        <v>1053</v>
      </c>
      <c r="B5" s="19"/>
      <c r="C5" s="20" t="str">
        <f>HYPERLINK("https://mobiks.com.ua/a424297-samye-neobychnye-chehly.html")</f>
        <v>https://mobiks.com.ua/a424297-samye-neobychnye-chehly.html</v>
      </c>
      <c r="D5" s="21"/>
      <c r="E5" s="21"/>
      <c r="F5" s="21"/>
    </row>
    <row r="6">
      <c r="A6" s="19" t="s">
        <v>1054</v>
      </c>
      <c r="B6" s="19"/>
      <c r="C6" s="20" t="str">
        <f t="shared" ref="C6:C9" si="2">HYPERLINK("https://mobiks.com.ua/g131358797-xiaomi-poco-pro")</f>
        <v>https://mobiks.com.ua/g131358797-xiaomi-poco-pro</v>
      </c>
      <c r="D6" s="21"/>
      <c r="E6" s="21"/>
      <c r="F6" s="21"/>
    </row>
    <row r="7">
      <c r="A7" s="19" t="s">
        <v>1055</v>
      </c>
      <c r="B7" s="19"/>
      <c r="C7" s="20" t="str">
        <f t="shared" si="2"/>
        <v>https://mobiks.com.ua/g131358797-xiaomi-poco-pro</v>
      </c>
      <c r="D7" s="21"/>
      <c r="E7" s="21"/>
      <c r="F7" s="21"/>
    </row>
    <row r="8">
      <c r="A8" s="19" t="s">
        <v>1056</v>
      </c>
      <c r="B8" s="19"/>
      <c r="C8" s="20" t="str">
        <f t="shared" si="2"/>
        <v>https://mobiks.com.ua/g131358797-xiaomi-poco-pro</v>
      </c>
      <c r="D8" s="21"/>
      <c r="E8" s="21"/>
      <c r="F8" s="21"/>
    </row>
    <row r="9">
      <c r="A9" s="19" t="s">
        <v>1057</v>
      </c>
      <c r="B9" s="19"/>
      <c r="C9" s="20" t="str">
        <f t="shared" si="2"/>
        <v>https://mobiks.com.ua/g131358797-xiaomi-poco-pro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29"/>
    <col customWidth="1" min="2" max="2" width="9.0"/>
    <col customWidth="1" min="3" max="3" width="55.86"/>
    <col customWidth="1" min="4" max="6" width="28.14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1058</v>
      </c>
      <c r="B3" s="19"/>
      <c r="C3" s="20" t="str">
        <f t="shared" ref="C3:C4" si="1">HYPERLINK("https://mobiks.com.ua/g132784435-xiaomi-poco-pro")</f>
        <v>https://mobiks.com.ua/g132784435-xiaomi-poco-pro</v>
      </c>
      <c r="D3" s="14" t="s">
        <v>1059</v>
      </c>
      <c r="E3" s="14" t="s">
        <v>1060</v>
      </c>
      <c r="F3" s="15" t="s">
        <v>1061</v>
      </c>
    </row>
    <row r="4">
      <c r="A4" s="19" t="s">
        <v>1062</v>
      </c>
      <c r="B4" s="19"/>
      <c r="C4" s="20" t="str">
        <f t="shared" si="1"/>
        <v>https://mobiks.com.ua/g132784435-xiaomi-poco-pro</v>
      </c>
      <c r="D4" s="21"/>
      <c r="E4" s="21"/>
      <c r="F4" s="21"/>
    </row>
    <row r="5">
      <c r="A5" s="19" t="s">
        <v>1063</v>
      </c>
      <c r="B5" s="19"/>
      <c r="C5" s="20" t="str">
        <f>HYPERLINK("https://mobiks.com.ua/a424297-samye-neobychnye-chehly.html")</f>
        <v>https://mobiks.com.ua/a424297-samye-neobychnye-chehly.html</v>
      </c>
      <c r="D5" s="21"/>
      <c r="E5" s="21"/>
      <c r="F5" s="21"/>
    </row>
    <row r="6">
      <c r="A6" s="19" t="s">
        <v>1064</v>
      </c>
      <c r="B6" s="19"/>
      <c r="C6" s="20" t="str">
        <f t="shared" ref="C6:C9" si="2">HYPERLINK("https://mobiks.com.ua/g132784435-xiaomi-poco-pro")</f>
        <v>https://mobiks.com.ua/g132784435-xiaomi-poco-pro</v>
      </c>
      <c r="D6" s="21"/>
      <c r="E6" s="21"/>
      <c r="F6" s="21"/>
    </row>
    <row r="7">
      <c r="A7" s="19" t="s">
        <v>1065</v>
      </c>
      <c r="B7" s="19"/>
      <c r="C7" s="20" t="str">
        <f t="shared" si="2"/>
        <v>https://mobiks.com.ua/g132784435-xiaomi-poco-pro</v>
      </c>
      <c r="D7" s="21"/>
      <c r="E7" s="21"/>
      <c r="F7" s="21"/>
    </row>
    <row r="8">
      <c r="A8" s="19" t="s">
        <v>1066</v>
      </c>
      <c r="B8" s="19"/>
      <c r="C8" s="20" t="str">
        <f t="shared" si="2"/>
        <v>https://mobiks.com.ua/g132784435-xiaomi-poco-pro</v>
      </c>
      <c r="D8" s="21"/>
      <c r="E8" s="21"/>
      <c r="F8" s="21"/>
    </row>
    <row r="9">
      <c r="A9" s="19" t="s">
        <v>1067</v>
      </c>
      <c r="B9" s="19"/>
      <c r="C9" s="20" t="str">
        <f t="shared" si="2"/>
        <v>https://mobiks.com.ua/g132784435-xiaomi-poco-pro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4.0"/>
    <col customWidth="1" min="2" max="2" width="9.0"/>
    <col customWidth="1" min="3" max="3" width="40.86"/>
    <col customWidth="1" min="4" max="6" width="36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1068</v>
      </c>
      <c r="B3" s="19">
        <v>90.0</v>
      </c>
      <c r="C3" s="20" t="str">
        <f t="shared" ref="C3:C4" si="1">HYPERLINK("https://mobiks.com.ua/g133523256-xiaomi-lite")</f>
        <v>https://mobiks.com.ua/g133523256-xiaomi-lite</v>
      </c>
      <c r="D3" s="14" t="s">
        <v>1069</v>
      </c>
      <c r="E3" s="14" t="s">
        <v>1070</v>
      </c>
      <c r="F3" s="15" t="s">
        <v>1071</v>
      </c>
    </row>
    <row r="4">
      <c r="A4" s="19" t="s">
        <v>1072</v>
      </c>
      <c r="B4" s="19">
        <v>10.0</v>
      </c>
      <c r="C4" s="20" t="str">
        <f t="shared" si="1"/>
        <v>https://mobiks.com.ua/g133523256-xiaomi-lite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0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86"/>
    <col customWidth="1" min="2" max="2" width="9.0"/>
    <col customWidth="1" min="3" max="3" width="43.14"/>
    <col customWidth="1" min="4" max="6" width="35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1073</v>
      </c>
      <c r="B3" s="19">
        <v>160.0</v>
      </c>
      <c r="C3" s="20" t="str">
        <f t="shared" ref="C3:C4" si="1">HYPERLINK("https://mobiks.com.ua/g134862415-xiaomi-redmi")</f>
        <v>https://mobiks.com.ua/g134862415-xiaomi-redmi</v>
      </c>
      <c r="D3" s="14" t="s">
        <v>1074</v>
      </c>
      <c r="E3" s="14" t="s">
        <v>1075</v>
      </c>
      <c r="F3" s="15" t="s">
        <v>1076</v>
      </c>
    </row>
    <row r="4">
      <c r="A4" s="19" t="s">
        <v>1077</v>
      </c>
      <c r="B4" s="19">
        <v>150.0</v>
      </c>
      <c r="C4" s="20" t="str">
        <f t="shared" si="1"/>
        <v>https://mobiks.com.ua/g134862415-xiaomi-redmi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0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0"/>
    <col customWidth="1" min="2" max="2" width="9.0"/>
    <col customWidth="1" min="3" max="3" width="43.14"/>
    <col customWidth="1" min="4" max="6" width="34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1078</v>
      </c>
      <c r="B3" s="19"/>
      <c r="C3" s="20" t="str">
        <f t="shared" ref="C3:C4" si="1">HYPERLINK("https://mobiks.com.ua/g134862416-xiaomi-redmi")</f>
        <v>https://mobiks.com.ua/g134862416-xiaomi-redmi</v>
      </c>
      <c r="D3" s="14" t="s">
        <v>1079</v>
      </c>
      <c r="E3" s="14" t="s">
        <v>1080</v>
      </c>
      <c r="F3" s="15" t="s">
        <v>1081</v>
      </c>
    </row>
    <row r="4">
      <c r="A4" s="19" t="s">
        <v>1082</v>
      </c>
      <c r="B4" s="19"/>
      <c r="C4" s="20" t="str">
        <f t="shared" si="1"/>
        <v>https://mobiks.com.ua/g134862416-xiaomi-redmi</v>
      </c>
      <c r="D4" s="21"/>
      <c r="E4" s="21"/>
      <c r="F4" s="21"/>
    </row>
    <row r="5">
      <c r="A5" s="19" t="s">
        <v>1083</v>
      </c>
      <c r="B5" s="19"/>
      <c r="C5" s="20" t="str">
        <f>HYPERLINK("https://mobiks.com.ua/g59560859-xiaomi")</f>
        <v>https://mobiks.com.ua/g59560859-xiaomi</v>
      </c>
      <c r="D5" s="21"/>
      <c r="E5" s="21"/>
      <c r="F5" s="21"/>
    </row>
    <row r="6">
      <c r="A6" s="19" t="s">
        <v>1084</v>
      </c>
      <c r="B6" s="19"/>
      <c r="C6" s="20" t="str">
        <f t="shared" ref="C6:C9" si="2">HYPERLINK("https://mobiks.com.ua/g134862416-xiaomi-redmi")</f>
        <v>https://mobiks.com.ua/g134862416-xiaomi-redmi</v>
      </c>
      <c r="D6" s="21"/>
      <c r="E6" s="21"/>
      <c r="F6" s="21"/>
    </row>
    <row r="7">
      <c r="A7" s="19" t="s">
        <v>1085</v>
      </c>
      <c r="B7" s="19"/>
      <c r="C7" s="20" t="str">
        <f t="shared" si="2"/>
        <v>https://mobiks.com.ua/g134862416-xiaomi-redmi</v>
      </c>
      <c r="D7" s="21"/>
      <c r="E7" s="21"/>
      <c r="F7" s="21"/>
    </row>
    <row r="8">
      <c r="A8" s="19" t="s">
        <v>1086</v>
      </c>
      <c r="B8" s="19"/>
      <c r="C8" s="20" t="str">
        <f t="shared" si="2"/>
        <v>https://mobiks.com.ua/g134862416-xiaomi-redmi</v>
      </c>
      <c r="D8" s="21"/>
      <c r="E8" s="21"/>
      <c r="F8" s="21"/>
    </row>
    <row r="9">
      <c r="A9" s="19" t="s">
        <v>1087</v>
      </c>
      <c r="B9" s="19"/>
      <c r="C9" s="20" t="str">
        <f t="shared" si="2"/>
        <v>https://mobiks.com.ua/g134862416-xiaomi-redmi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0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0"/>
    <col customWidth="1" min="2" max="2" width="9.0"/>
    <col customWidth="1" min="3" max="3" width="36.43"/>
    <col customWidth="1" min="4" max="6" width="30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1088</v>
      </c>
      <c r="B3" s="19">
        <v>40.0</v>
      </c>
      <c r="C3" s="20" t="str">
        <f t="shared" ref="C3:C4" si="1">HYPERLINK("https://mobiks.com.ua/g76147332-xiaomi")</f>
        <v>https://mobiks.com.ua/g76147332-xiaomi</v>
      </c>
      <c r="D3" s="14" t="s">
        <v>1089</v>
      </c>
      <c r="E3" s="14" t="s">
        <v>1090</v>
      </c>
      <c r="F3" s="15" t="s">
        <v>1091</v>
      </c>
    </row>
    <row r="4">
      <c r="A4" s="19" t="s">
        <v>1092</v>
      </c>
      <c r="B4" s="19">
        <v>20.0</v>
      </c>
      <c r="C4" s="20" t="str">
        <f t="shared" si="1"/>
        <v>https://mobiks.com.ua/g76147332-xiaomi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1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86"/>
    <col customWidth="1" min="2" max="2" width="9.0"/>
    <col customWidth="1" min="3" max="3" width="46.71"/>
    <col customWidth="1" min="4" max="6" width="31.57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1093</v>
      </c>
      <c r="B3" s="19">
        <v>40.0</v>
      </c>
      <c r="C3" s="20" t="str">
        <f t="shared" ref="C3:C4" si="1">HYPERLINK("https://mobiks.com.ua/g138559760-xiaomi-redmi-14c")</f>
        <v>https://mobiks.com.ua/g138559760-xiaomi-redmi-14c</v>
      </c>
      <c r="D3" s="14" t="s">
        <v>1094</v>
      </c>
      <c r="E3" s="14" t="s">
        <v>1095</v>
      </c>
      <c r="F3" s="15" t="s">
        <v>1096</v>
      </c>
    </row>
    <row r="4">
      <c r="A4" s="19" t="s">
        <v>1097</v>
      </c>
      <c r="B4" s="19">
        <v>10.0</v>
      </c>
      <c r="C4" s="20" t="str">
        <f t="shared" si="1"/>
        <v>https://mobiks.com.ua/g138559760-xiaomi-redmi-14c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2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29"/>
    <col customWidth="1" min="2" max="2" width="9.0"/>
    <col customWidth="1" min="3" max="3" width="44.14"/>
    <col customWidth="1" min="4" max="6" width="39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1098</v>
      </c>
      <c r="B3" s="19">
        <v>250.0</v>
      </c>
      <c r="C3" s="20" t="str">
        <f t="shared" ref="C3:C4" si="1">HYPERLINK("https://mobiks.com.ua/g141070561-xiaomi-14t-14t")</f>
        <v>https://mobiks.com.ua/g141070561-xiaomi-14t-14t</v>
      </c>
      <c r="D3" s="14" t="s">
        <v>1099</v>
      </c>
      <c r="E3" s="14" t="s">
        <v>1100</v>
      </c>
      <c r="F3" s="15" t="s">
        <v>1101</v>
      </c>
    </row>
    <row r="4">
      <c r="A4" s="19" t="s">
        <v>1102</v>
      </c>
      <c r="B4" s="19">
        <v>10.0</v>
      </c>
      <c r="C4" s="20" t="str">
        <f t="shared" si="1"/>
        <v>https://mobiks.com.ua/g141070561-xiaomi-14t-14t</v>
      </c>
      <c r="D4" s="21"/>
      <c r="E4" s="21"/>
      <c r="F4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3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57"/>
    <col customWidth="1" min="2" max="2" width="9.0"/>
    <col customWidth="1" min="3" max="3" width="47.71"/>
    <col customWidth="1" min="4" max="6" width="23.86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1103</v>
      </c>
      <c r="B3" s="19">
        <v>30.0</v>
      </c>
      <c r="C3" s="20" t="str">
        <f>HYPERLINK("https://mobiks.com.ua/g141147243-xiaomi-redmi-note")</f>
        <v>https://mobiks.com.ua/g141147243-xiaomi-redmi-note</v>
      </c>
      <c r="D3" s="14" t="s">
        <v>1104</v>
      </c>
      <c r="E3" s="14" t="s">
        <v>1105</v>
      </c>
      <c r="F3" s="15" t="s">
        <v>1106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4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71"/>
    <col customWidth="1" min="2" max="2" width="9.0"/>
    <col customWidth="1" min="3" max="3" width="47.71"/>
    <col customWidth="1" min="4" max="6" width="38.43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1107</v>
      </c>
      <c r="B3" s="19">
        <v>10.0</v>
      </c>
      <c r="C3" s="20" t="str">
        <f>HYPERLINK("https://mobiks.com.ua/g141147245-xiaomi-redmi-note")</f>
        <v>https://mobiks.com.ua/g141147245-xiaomi-redmi-note</v>
      </c>
      <c r="D3" s="14" t="s">
        <v>1108</v>
      </c>
      <c r="E3" s="14" t="s">
        <v>1109</v>
      </c>
      <c r="F3" s="15" t="s">
        <v>1110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5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71"/>
    <col customWidth="1" min="2" max="2" width="9.0"/>
    <col customWidth="1" min="3" max="3" width="47.71"/>
    <col customWidth="1" min="4" max="6" width="32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1111</v>
      </c>
      <c r="B3" s="19">
        <v>20.0</v>
      </c>
      <c r="C3" s="20" t="str">
        <f>HYPERLINK("https://mobiks.com.ua/g141147256-xiaomi-redmi-note")</f>
        <v>https://mobiks.com.ua/g141147256-xiaomi-redmi-note</v>
      </c>
      <c r="D3" s="14" t="s">
        <v>1112</v>
      </c>
      <c r="E3" s="14" t="s">
        <v>1113</v>
      </c>
      <c r="F3" s="15" t="s">
        <v>1114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6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71"/>
    <col customWidth="1" min="2" max="2" width="9.0"/>
    <col customWidth="1" min="3" max="3" width="47.71"/>
    <col customWidth="1" min="4" max="6" width="29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1115</v>
      </c>
      <c r="B3" s="19">
        <v>10.0</v>
      </c>
      <c r="C3" s="20" t="str">
        <f>HYPERLINK("https://mobiks.com.ua/g141147256-xiaomi-redmi-note")</f>
        <v>https://mobiks.com.ua/g141147256-xiaomi-redmi-note</v>
      </c>
      <c r="D3" s="14" t="s">
        <v>1116</v>
      </c>
      <c r="E3" s="14" t="s">
        <v>1117</v>
      </c>
      <c r="F3" s="15" t="s">
        <v>1118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7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14"/>
    <col customWidth="1" min="2" max="2" width="9.0"/>
    <col customWidth="1" min="3" max="3" width="42.29"/>
    <col customWidth="1" min="4" max="6" width="29.71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1119</v>
      </c>
      <c r="B3" s="19"/>
      <c r="C3" s="20" t="str">
        <f t="shared" ref="C3:C4" si="1">HYPERLINK("https://mobiks.com.ua/g141147711-xiaomi-poco")</f>
        <v>https://mobiks.com.ua/g141147711-xiaomi-poco</v>
      </c>
      <c r="D3" s="14" t="s">
        <v>1120</v>
      </c>
      <c r="E3" s="14" t="s">
        <v>1121</v>
      </c>
      <c r="F3" s="15" t="s">
        <v>1122</v>
      </c>
    </row>
    <row r="4">
      <c r="A4" s="19" t="s">
        <v>1123</v>
      </c>
      <c r="B4" s="19"/>
      <c r="C4" s="20" t="str">
        <f t="shared" si="1"/>
        <v>https://mobiks.com.ua/g141147711-xiaomi-poco</v>
      </c>
      <c r="D4" s="21"/>
      <c r="E4" s="21"/>
      <c r="F4" s="21"/>
    </row>
    <row r="5">
      <c r="A5" s="19" t="s">
        <v>1124</v>
      </c>
      <c r="B5" s="19"/>
      <c r="C5" s="20" t="str">
        <f>HYPERLINK("https://mobiks.com.ua/g59560859-xiaomi")</f>
        <v>https://mobiks.com.ua/g59560859-xiaomi</v>
      </c>
      <c r="D5" s="21"/>
      <c r="E5" s="21"/>
      <c r="F5" s="21"/>
    </row>
    <row r="6">
      <c r="A6" s="19" t="s">
        <v>1125</v>
      </c>
      <c r="B6" s="19"/>
      <c r="C6" s="20" t="str">
        <f t="shared" ref="C6:C9" si="2">HYPERLINK("https://mobiks.com.ua/g141147711-xiaomi-poco")</f>
        <v>https://mobiks.com.ua/g141147711-xiaomi-poco</v>
      </c>
      <c r="D6" s="21"/>
      <c r="E6" s="21"/>
      <c r="F6" s="21"/>
    </row>
    <row r="7">
      <c r="A7" s="19" t="s">
        <v>1126</v>
      </c>
      <c r="B7" s="19"/>
      <c r="C7" s="20" t="str">
        <f t="shared" si="2"/>
        <v>https://mobiks.com.ua/g141147711-xiaomi-poco</v>
      </c>
      <c r="D7" s="21"/>
      <c r="E7" s="21"/>
      <c r="F7" s="21"/>
    </row>
    <row r="8">
      <c r="A8" s="19" t="s">
        <v>1127</v>
      </c>
      <c r="B8" s="19"/>
      <c r="C8" s="20" t="str">
        <f t="shared" si="2"/>
        <v>https://mobiks.com.ua/g141147711-xiaomi-poco</v>
      </c>
      <c r="D8" s="21"/>
      <c r="E8" s="21"/>
      <c r="F8" s="21"/>
    </row>
    <row r="9">
      <c r="A9" s="19" t="s">
        <v>1128</v>
      </c>
      <c r="B9" s="19"/>
      <c r="C9" s="20" t="str">
        <f t="shared" si="2"/>
        <v>https://mobiks.com.ua/g141147711-xiaomi-poco</v>
      </c>
      <c r="D9" s="21"/>
      <c r="E9" s="21"/>
      <c r="F9" s="2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8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1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2.29"/>
    <col customWidth="1" min="2" max="2" width="9.0"/>
    <col customWidth="1" min="3" max="3" width="45.86"/>
    <col customWidth="1" min="4" max="6" width="34.0"/>
    <col customWidth="1" min="7" max="26" width="9.0"/>
  </cols>
  <sheetData>
    <row r="1">
      <c r="A1" s="18" t="s">
        <v>112</v>
      </c>
    </row>
    <row r="2" ht="49.5" customHeight="1">
      <c r="A2" s="9" t="s">
        <v>113</v>
      </c>
      <c r="B2" s="9" t="s">
        <v>114</v>
      </c>
      <c r="C2" s="9" t="s">
        <v>115</v>
      </c>
      <c r="D2" s="22" t="s">
        <v>116</v>
      </c>
      <c r="E2" s="22" t="s">
        <v>117</v>
      </c>
      <c r="F2" s="22" t="s">
        <v>118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9" t="s">
        <v>1129</v>
      </c>
      <c r="B3" s="19">
        <v>10.0</v>
      </c>
      <c r="C3" s="20" t="str">
        <f>HYPERLINK("https://mobiks.com.ua/g141147821-xiaomi-poco-pro")</f>
        <v>https://mobiks.com.ua/g141147821-xiaomi-poco-pro</v>
      </c>
      <c r="D3" s="14" t="s">
        <v>1130</v>
      </c>
      <c r="E3" s="14" t="s">
        <v>1131</v>
      </c>
      <c r="F3" s="15" t="s">
        <v>1132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[Перейти в карту выгрузки]" location="'Карта'!B119" ref="A1"/>
  </hyperlink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2025-04-25T13:55:42Z</dcterms:created>
</cp:coreProperties>
</file>