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lex\AppData\Roaming\Skype\My Skype Received Files\"/>
    </mc:Choice>
  </mc:AlternateContent>
  <bookViews>
    <workbookView xWindow="0" yWindow="0" windowWidth="20610" windowHeight="9120" tabRatio="901" firstSheet="16" activeTab="24"/>
  </bookViews>
  <sheets>
    <sheet name="Казань" sheetId="28" r:id="rId1"/>
    <sheet name="Физическая культура" sheetId="26" r:id="rId2"/>
    <sheet name="Технология" sheetId="14" r:id="rId3"/>
    <sheet name="Биология" sheetId="13" r:id="rId4"/>
    <sheet name="Физика" sheetId="7" r:id="rId5"/>
    <sheet name="Математика" sheetId="4" r:id="rId6"/>
    <sheet name="История" sheetId="2" r:id="rId7"/>
    <sheet name="Экономика" sheetId="1" r:id="rId8"/>
    <sheet name="Право" sheetId="8" r:id="rId9"/>
    <sheet name="Экология" sheetId="9" r:id="rId10"/>
    <sheet name="Астрономия" sheetId="10" r:id="rId11"/>
    <sheet name="Русский" sheetId="11" r:id="rId12"/>
    <sheet name="Английский" sheetId="12" r:id="rId13"/>
    <sheet name="Искусство (МХК)" sheetId="15" r:id="rId14"/>
    <sheet name="Обществознание" sheetId="16" r:id="rId15"/>
    <sheet name="География" sheetId="17" r:id="rId16"/>
    <sheet name="Литература" sheetId="18" r:id="rId17"/>
    <sheet name="Химия" sheetId="19" r:id="rId18"/>
    <sheet name="Информатика" sheetId="20" r:id="rId19"/>
    <sheet name="ОБЖ" sheetId="21" r:id="rId20"/>
    <sheet name="Французский" sheetId="22" r:id="rId21"/>
    <sheet name="Немецкий" sheetId="23" r:id="rId22"/>
    <sheet name="Китайский" sheetId="24" r:id="rId23"/>
    <sheet name="Испанский язык" sheetId="25" r:id="rId24"/>
    <sheet name="Итальянский язык" sheetId="45" r:id="rId25"/>
  </sheets>
  <definedNames>
    <definedName name="_xlnm.Print_Area" localSheetId="12">Английский!$A$1:$Q$40</definedName>
    <definedName name="_xlnm.Print_Area" localSheetId="10">Астрономия!$A$1:$Q$40</definedName>
    <definedName name="_xlnm.Print_Area" localSheetId="3">Биология!$A$1:$Q$40</definedName>
    <definedName name="_xlnm.Print_Area" localSheetId="15">География!$A$1:$Q$40</definedName>
    <definedName name="_xlnm.Print_Area" localSheetId="18">Информатика!$A$1:$Q$40</definedName>
    <definedName name="_xlnm.Print_Area" localSheetId="13">'Искусство (МХК)'!$A$1:$Q$40</definedName>
    <definedName name="_xlnm.Print_Area" localSheetId="23">'Испанский язык'!$A$1:$Q$40</definedName>
    <definedName name="_xlnm.Print_Area" localSheetId="6">История!$A$1:$Q$40</definedName>
    <definedName name="_xlnm.Print_Area" localSheetId="24">'Итальянский язык'!$A$1:$Q$40</definedName>
    <definedName name="_xlnm.Print_Area" localSheetId="0">Казань!$A$1:$Q$35</definedName>
    <definedName name="_xlnm.Print_Area" localSheetId="22">Китайский!$A$1:$Q$40</definedName>
    <definedName name="_xlnm.Print_Area" localSheetId="16">Литература!$A$1:$Q$40</definedName>
    <definedName name="_xlnm.Print_Area" localSheetId="5">Математика!$A$1:$Q$40</definedName>
    <definedName name="_xlnm.Print_Area" localSheetId="21">Немецкий!$A$1:$Q$40</definedName>
    <definedName name="_xlnm.Print_Area" localSheetId="19">ОБЖ!$A$1:$Q$40</definedName>
    <definedName name="_xlnm.Print_Area" localSheetId="14">Обществознание!$A$1:$Q$40</definedName>
    <definedName name="_xlnm.Print_Area" localSheetId="8">Право!$A$1:$Q$40</definedName>
    <definedName name="_xlnm.Print_Area" localSheetId="11">Русский!$A$1:$Q$40</definedName>
    <definedName name="_xlnm.Print_Area" localSheetId="2">Технология!$A$1:$Q$40</definedName>
    <definedName name="_xlnm.Print_Area" localSheetId="4">Физика!$A$1:$Q$40</definedName>
    <definedName name="_xlnm.Print_Area" localSheetId="1">'Физическая культура'!$A$1:$Q$40</definedName>
    <definedName name="_xlnm.Print_Area" localSheetId="20">Французский!$A$1:$Q$36</definedName>
    <definedName name="_xlnm.Print_Area" localSheetId="17">Химия!$A$1:$Q$40</definedName>
    <definedName name="_xlnm.Print_Area" localSheetId="9">Экология!$A$1:$Q$40</definedName>
    <definedName name="_xlnm.Print_Area" localSheetId="7">Экономика!$A$1:$Q$40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5" l="1"/>
  <c r="D32" i="45"/>
  <c r="C32" i="45"/>
  <c r="Q32" i="45"/>
  <c r="P32" i="45"/>
  <c r="O32" i="45"/>
  <c r="N32" i="45"/>
  <c r="M32" i="45"/>
  <c r="L32" i="45"/>
  <c r="K32" i="45"/>
  <c r="J32" i="45"/>
  <c r="I32" i="45"/>
  <c r="H32" i="45"/>
  <c r="G32" i="45"/>
  <c r="F32" i="45"/>
  <c r="E31" i="45"/>
  <c r="E30" i="45"/>
  <c r="E29" i="45"/>
  <c r="E28" i="45"/>
  <c r="E27" i="45"/>
  <c r="E26" i="45"/>
  <c r="E25" i="45"/>
  <c r="E24" i="45"/>
  <c r="E31" i="25"/>
  <c r="E25" i="25"/>
  <c r="E26" i="25"/>
  <c r="E27" i="25"/>
  <c r="E28" i="25"/>
  <c r="E29" i="25"/>
  <c r="E30" i="25"/>
  <c r="E24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D32" i="25"/>
  <c r="C32" i="25"/>
  <c r="E25" i="24"/>
  <c r="E26" i="24"/>
  <c r="E27" i="24"/>
  <c r="E28" i="24"/>
  <c r="E29" i="24"/>
  <c r="E30" i="24"/>
  <c r="E31" i="24"/>
  <c r="E24" i="24"/>
  <c r="E24" i="22"/>
  <c r="E25" i="22"/>
  <c r="E26" i="22"/>
  <c r="E27" i="22"/>
  <c r="E28" i="22"/>
  <c r="E29" i="22"/>
  <c r="E30" i="22"/>
  <c r="E23" i="22"/>
  <c r="E25" i="21"/>
  <c r="E26" i="21"/>
  <c r="E27" i="21"/>
  <c r="E28" i="21"/>
  <c r="E29" i="21"/>
  <c r="E30" i="21"/>
  <c r="E31" i="21"/>
  <c r="E24" i="21"/>
  <c r="E31" i="20"/>
  <c r="E25" i="20"/>
  <c r="E26" i="20"/>
  <c r="E27" i="20"/>
  <c r="E28" i="20"/>
  <c r="E29" i="20"/>
  <c r="E30" i="20"/>
  <c r="E24" i="20"/>
  <c r="D32" i="19"/>
  <c r="E25" i="19"/>
  <c r="E26" i="19"/>
  <c r="E27" i="19"/>
  <c r="E28" i="19"/>
  <c r="E29" i="19"/>
  <c r="E30" i="19"/>
  <c r="E31" i="19"/>
  <c r="E24" i="19"/>
  <c r="E24" i="18"/>
  <c r="E25" i="17"/>
  <c r="E26" i="17"/>
  <c r="E27" i="17"/>
  <c r="E28" i="17"/>
  <c r="E29" i="17"/>
  <c r="E30" i="17"/>
  <c r="E31" i="17"/>
  <c r="E24" i="17"/>
  <c r="E25" i="16"/>
  <c r="E26" i="16"/>
  <c r="E27" i="16"/>
  <c r="E28" i="16"/>
  <c r="E29" i="16"/>
  <c r="E30" i="16"/>
  <c r="E31" i="16"/>
  <c r="E24" i="16"/>
  <c r="E29" i="15"/>
  <c r="E30" i="15"/>
  <c r="E31" i="15"/>
  <c r="E28" i="15"/>
  <c r="E27" i="15"/>
  <c r="E26" i="15"/>
  <c r="E25" i="15"/>
  <c r="E24" i="15"/>
  <c r="E31" i="12"/>
  <c r="E30" i="12"/>
  <c r="E29" i="12"/>
  <c r="E28" i="12"/>
  <c r="E27" i="12"/>
  <c r="E26" i="12"/>
  <c r="E25" i="12"/>
  <c r="E24" i="12"/>
  <c r="E32" i="12" s="1"/>
  <c r="Q32" i="12"/>
  <c r="P32" i="12"/>
  <c r="O32" i="12"/>
  <c r="N32" i="12"/>
  <c r="M32" i="12"/>
  <c r="L32" i="12"/>
  <c r="K32" i="12"/>
  <c r="J32" i="12"/>
  <c r="I32" i="12"/>
  <c r="H32" i="12"/>
  <c r="G32" i="12"/>
  <c r="F32" i="12"/>
  <c r="D32" i="12"/>
  <c r="C32" i="12"/>
  <c r="Q32" i="11"/>
  <c r="P32" i="11"/>
  <c r="O32" i="11"/>
  <c r="N32" i="11"/>
  <c r="M32" i="11"/>
  <c r="L32" i="11"/>
  <c r="K32" i="11"/>
  <c r="J32" i="11"/>
  <c r="I32" i="11"/>
  <c r="H32" i="11"/>
  <c r="G32" i="11"/>
  <c r="F32" i="11"/>
  <c r="D32" i="11"/>
  <c r="C32" i="11"/>
  <c r="E31" i="11"/>
  <c r="E30" i="11"/>
  <c r="E29" i="11"/>
  <c r="E28" i="11"/>
  <c r="E27" i="11"/>
  <c r="E26" i="11"/>
  <c r="E25" i="11"/>
  <c r="E24" i="11"/>
  <c r="E32" i="11" s="1"/>
  <c r="D32" i="10"/>
  <c r="E31" i="10"/>
  <c r="E30" i="10"/>
  <c r="E29" i="10"/>
  <c r="E28" i="10"/>
  <c r="E27" i="10"/>
  <c r="E26" i="10"/>
  <c r="E25" i="10"/>
  <c r="E24" i="10"/>
  <c r="C32" i="10"/>
  <c r="C32" i="8"/>
  <c r="Q32" i="9"/>
  <c r="P32" i="9"/>
  <c r="O32" i="9"/>
  <c r="E28" i="9"/>
  <c r="E29" i="9"/>
  <c r="E30" i="9"/>
  <c r="E31" i="9"/>
  <c r="E27" i="9"/>
  <c r="E26" i="9"/>
  <c r="E25" i="9"/>
  <c r="E24" i="9"/>
  <c r="E32" i="9" s="1"/>
  <c r="D32" i="9"/>
  <c r="C32" i="9"/>
  <c r="F32" i="8"/>
  <c r="D32" i="8"/>
  <c r="E31" i="8"/>
  <c r="E30" i="8"/>
  <c r="E29" i="8"/>
  <c r="E28" i="8"/>
  <c r="E27" i="8"/>
  <c r="E26" i="8"/>
  <c r="E25" i="8"/>
  <c r="E24" i="8"/>
  <c r="E32" i="8" s="1"/>
  <c r="Q32" i="4"/>
  <c r="P32" i="4"/>
  <c r="O32" i="4"/>
  <c r="Q32" i="1"/>
  <c r="P32" i="1"/>
  <c r="O32" i="1"/>
  <c r="E31" i="1"/>
  <c r="E30" i="1"/>
  <c r="E29" i="1"/>
  <c r="E28" i="1"/>
  <c r="E27" i="1"/>
  <c r="E26" i="1"/>
  <c r="E25" i="1"/>
  <c r="E24" i="1"/>
  <c r="C32" i="1"/>
  <c r="E32" i="1"/>
  <c r="D32" i="1"/>
  <c r="Q32" i="2"/>
  <c r="P32" i="2"/>
  <c r="O32" i="2"/>
  <c r="E31" i="2"/>
  <c r="E30" i="2"/>
  <c r="E29" i="2"/>
  <c r="E28" i="2"/>
  <c r="E27" i="2"/>
  <c r="E26" i="2"/>
  <c r="E25" i="2"/>
  <c r="E24" i="2"/>
  <c r="E31" i="4"/>
  <c r="E30" i="4"/>
  <c r="E29" i="4"/>
  <c r="E28" i="4"/>
  <c r="E27" i="4"/>
  <c r="E26" i="4"/>
  <c r="E25" i="4"/>
  <c r="E24" i="4"/>
  <c r="E32" i="4" s="1"/>
  <c r="C32" i="4"/>
  <c r="D32" i="4"/>
  <c r="Q32" i="7"/>
  <c r="P32" i="7"/>
  <c r="O32" i="7"/>
  <c r="N32" i="7"/>
  <c r="M32" i="7"/>
  <c r="L32" i="7"/>
  <c r="K32" i="7"/>
  <c r="J32" i="7"/>
  <c r="I32" i="7"/>
  <c r="H32" i="7"/>
  <c r="G32" i="7"/>
  <c r="F32" i="7"/>
  <c r="D32" i="7"/>
  <c r="C32" i="7"/>
  <c r="E31" i="7"/>
  <c r="E30" i="7"/>
  <c r="E29" i="7"/>
  <c r="E28" i="7"/>
  <c r="E27" i="7"/>
  <c r="E26" i="7"/>
  <c r="E25" i="7"/>
  <c r="E24" i="7"/>
  <c r="E32" i="7" s="1"/>
  <c r="D32" i="14"/>
  <c r="C32" i="14"/>
  <c r="Q32" i="13"/>
  <c r="P32" i="13"/>
  <c r="O32" i="13"/>
  <c r="F32" i="13"/>
  <c r="D32" i="13"/>
  <c r="E24" i="13"/>
  <c r="E32" i="13" s="1"/>
  <c r="E25" i="13"/>
  <c r="E26" i="13"/>
  <c r="E27" i="13"/>
  <c r="E28" i="13"/>
  <c r="E29" i="13"/>
  <c r="E30" i="13"/>
  <c r="E31" i="13"/>
  <c r="C32" i="13"/>
  <c r="E31" i="14"/>
  <c r="E30" i="14"/>
  <c r="E29" i="14"/>
  <c r="E28" i="14"/>
  <c r="E27" i="14"/>
  <c r="E26" i="14"/>
  <c r="E25" i="14"/>
  <c r="E24" i="14"/>
  <c r="E31" i="26"/>
  <c r="E30" i="26"/>
  <c r="E32" i="14"/>
  <c r="Q32" i="14"/>
  <c r="P32" i="14"/>
  <c r="O32" i="14"/>
  <c r="N32" i="14"/>
  <c r="M32" i="14"/>
  <c r="L32" i="14"/>
  <c r="K32" i="14"/>
  <c r="J32" i="14"/>
  <c r="I32" i="14"/>
  <c r="G32" i="14"/>
  <c r="F32" i="14"/>
  <c r="P32" i="26"/>
  <c r="Q32" i="26"/>
  <c r="O32" i="26"/>
  <c r="F32" i="26"/>
  <c r="D32" i="26"/>
  <c r="C32" i="26"/>
  <c r="Q28" i="28"/>
  <c r="P28" i="28"/>
  <c r="O28" i="28"/>
  <c r="N28" i="28"/>
  <c r="M28" i="28"/>
  <c r="L28" i="28"/>
  <c r="K28" i="28"/>
  <c r="J28" i="28"/>
  <c r="I28" i="28"/>
  <c r="C28" i="28"/>
  <c r="D28" i="28"/>
  <c r="E28" i="28"/>
  <c r="H28" i="28"/>
  <c r="G28" i="28"/>
  <c r="F28" i="28"/>
  <c r="Q32" i="24"/>
  <c r="P32" i="24"/>
  <c r="O32" i="24"/>
  <c r="N32" i="24"/>
  <c r="M32" i="24"/>
  <c r="L32" i="24"/>
  <c r="K32" i="24"/>
  <c r="J32" i="24"/>
  <c r="I32" i="24"/>
  <c r="H32" i="24"/>
  <c r="G32" i="24"/>
  <c r="F32" i="24"/>
  <c r="D32" i="24"/>
  <c r="C32" i="24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E32" i="25" l="1"/>
  <c r="E32" i="24"/>
  <c r="E32" i="10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C32" i="19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F32" i="10"/>
  <c r="N32" i="10"/>
  <c r="M32" i="10"/>
  <c r="L32" i="10"/>
  <c r="K32" i="10"/>
  <c r="J32" i="10"/>
  <c r="I32" i="10"/>
  <c r="H32" i="10"/>
  <c r="G32" i="10"/>
  <c r="N32" i="9"/>
  <c r="M32" i="9"/>
  <c r="L32" i="9"/>
  <c r="K32" i="9"/>
  <c r="J32" i="9"/>
  <c r="I32" i="9"/>
  <c r="H32" i="9"/>
  <c r="G32" i="9"/>
  <c r="F32" i="9"/>
  <c r="Q32" i="8"/>
  <c r="P32" i="8"/>
  <c r="O32" i="8"/>
  <c r="N32" i="8"/>
  <c r="M32" i="8"/>
  <c r="L32" i="8"/>
  <c r="K32" i="8"/>
  <c r="J32" i="8"/>
  <c r="I32" i="8"/>
  <c r="H32" i="8"/>
  <c r="G32" i="8"/>
  <c r="N32" i="1"/>
  <c r="M32" i="1"/>
  <c r="L32" i="1"/>
  <c r="K32" i="1"/>
  <c r="J32" i="1"/>
  <c r="I32" i="1"/>
  <c r="G32" i="1"/>
  <c r="F32" i="1"/>
  <c r="H32" i="1"/>
  <c r="N32" i="2"/>
  <c r="M32" i="2"/>
  <c r="L32" i="2"/>
  <c r="K32" i="2"/>
  <c r="J32" i="2"/>
  <c r="I32" i="2"/>
  <c r="H32" i="2"/>
  <c r="G32" i="2"/>
  <c r="F32" i="2"/>
  <c r="N32" i="4"/>
  <c r="M32" i="4"/>
  <c r="L32" i="4"/>
  <c r="K32" i="4"/>
  <c r="J32" i="4"/>
  <c r="I32" i="4"/>
  <c r="H32" i="4"/>
  <c r="G32" i="4"/>
  <c r="F32" i="4"/>
  <c r="N32" i="13"/>
  <c r="M32" i="13"/>
  <c r="L32" i="13"/>
  <c r="K32" i="13"/>
  <c r="J32" i="13"/>
  <c r="I32" i="13"/>
  <c r="H32" i="13"/>
  <c r="G32" i="13"/>
  <c r="H31" i="14"/>
  <c r="H30" i="14"/>
  <c r="H29" i="14"/>
  <c r="H28" i="14"/>
  <c r="H27" i="14"/>
  <c r="H26" i="14"/>
  <c r="H25" i="14"/>
  <c r="H24" i="14"/>
  <c r="H32" i="14" s="1"/>
  <c r="E24" i="26"/>
  <c r="E25" i="26"/>
  <c r="E26" i="26"/>
  <c r="E27" i="26"/>
  <c r="E28" i="26"/>
  <c r="E29" i="26"/>
  <c r="M32" i="26"/>
  <c r="L32" i="26"/>
  <c r="N31" i="26"/>
  <c r="N30" i="26"/>
  <c r="N28" i="26"/>
  <c r="N27" i="26"/>
  <c r="N26" i="26"/>
  <c r="N25" i="26"/>
  <c r="N32" i="26" s="1"/>
  <c r="K25" i="26"/>
  <c r="K32" i="26" s="1"/>
  <c r="K26" i="26"/>
  <c r="K27" i="26"/>
  <c r="J32" i="26"/>
  <c r="I32" i="26"/>
  <c r="K31" i="26"/>
  <c r="K30" i="26"/>
  <c r="K29" i="26"/>
  <c r="K28" i="26"/>
  <c r="E32" i="26" l="1"/>
  <c r="H32" i="26"/>
  <c r="G32" i="26"/>
</calcChain>
</file>

<file path=xl/sharedStrings.xml><?xml version="1.0" encoding="utf-8"?>
<sst xmlns="http://schemas.openxmlformats.org/spreadsheetml/2006/main" count="1374" uniqueCount="77">
  <si>
    <t>Приложение 7</t>
  </si>
  <si>
    <t>Форма 1</t>
  </si>
  <si>
    <t xml:space="preserve"> г.Казани</t>
  </si>
  <si>
    <t>1. Сроки проведения школьного этапа:</t>
  </si>
  <si>
    <t xml:space="preserve">          2. Общее количество общеобразовательных организаций в г.Казани:</t>
  </si>
  <si>
    <t>ВСЕГО</t>
  </si>
  <si>
    <t>Основные</t>
  </si>
  <si>
    <t>Средние</t>
  </si>
  <si>
    <t>3.Количество общеобразовательных организаций, принявших участие в школьном этапе олимпиады:</t>
  </si>
  <si>
    <t>4.</t>
  </si>
  <si>
    <t xml:space="preserve"> № п/п</t>
  </si>
  <si>
    <t>Классы</t>
  </si>
  <si>
    <t>Общее количество обучающихся</t>
  </si>
  <si>
    <t>Кол-во обучающихся, мальч.</t>
  </si>
  <si>
    <t>Кол-во обучающихся, дев.</t>
  </si>
  <si>
    <t xml:space="preserve">Школьный этап </t>
  </si>
  <si>
    <t>Количество участников</t>
  </si>
  <si>
    <t>Количество участников, мальч.</t>
  </si>
  <si>
    <t>Количество участников, дев.</t>
  </si>
  <si>
    <t>Количество победителей</t>
  </si>
  <si>
    <t>Количество победителей, мальч.</t>
  </si>
  <si>
    <t>Количество победителей, дев.</t>
  </si>
  <si>
    <t>Количество призеров</t>
  </si>
  <si>
    <t>Количество призеров, мальч.</t>
  </si>
  <si>
    <t>Количество призеров, дев.</t>
  </si>
  <si>
    <t>Кол-во обучающихся, участвовавших в двух и более олимпиадах</t>
  </si>
  <si>
    <t>Кол-во обучающихся, участвовавших в двух и более олимпиадах, мальч</t>
  </si>
  <si>
    <t>Кол-во обучающихся, участвовавших в двух и более олимпиадах, дев</t>
  </si>
  <si>
    <t>4-е</t>
  </si>
  <si>
    <t>5-е</t>
  </si>
  <si>
    <t>6-е</t>
  </si>
  <si>
    <t>7-е</t>
  </si>
  <si>
    <t>8-е</t>
  </si>
  <si>
    <t>9-е</t>
  </si>
  <si>
    <t>10-е</t>
  </si>
  <si>
    <t>11-е</t>
  </si>
  <si>
    <t>ИТОГО:</t>
  </si>
  <si>
    <t>Начальник УО ИКМО</t>
  </si>
  <si>
    <t>_______________________</t>
  </si>
  <si>
    <t>И.Г. Хадиуллин</t>
  </si>
  <si>
    <t>Директор МБУ ДО</t>
  </si>
  <si>
    <t>"Центр для одаренных детей"</t>
  </si>
  <si>
    <t>_____________________</t>
  </si>
  <si>
    <t xml:space="preserve">А.А. Рахматуллина </t>
  </si>
  <si>
    <t>Исполнитель</t>
  </si>
  <si>
    <t>Г.Ф. Шарапова 236 55 83</t>
  </si>
  <si>
    <t xml:space="preserve">к приказу Управления </t>
  </si>
  <si>
    <t xml:space="preserve">Г.Ф. Шарапова </t>
  </si>
  <si>
    <t>И.о. начальника УО ИКМО</t>
  </si>
  <si>
    <t>И.Р. Хидиятов</t>
  </si>
  <si>
    <t>И.о. начальника УО ИКМО г. Казани</t>
  </si>
  <si>
    <t>25.09.18-18.10.18</t>
  </si>
  <si>
    <t>Физическая культура  17-18.10.2018</t>
  </si>
  <si>
    <t>Технология 05-06.10.2018</t>
  </si>
  <si>
    <t>Биология 13.10.2018</t>
  </si>
  <si>
    <t>Физика 12.10.2018</t>
  </si>
  <si>
    <t>Количественные данные по результатам проведения школьного этапа всероссийской олимпиады школьников 2018/2019 учебного года</t>
  </si>
  <si>
    <t>Математика 27.09.2018</t>
  </si>
  <si>
    <t>История 25.09.2018</t>
  </si>
  <si>
    <t>Экономика 26.09.2018</t>
  </si>
  <si>
    <t>Право 28.09.2018</t>
  </si>
  <si>
    <t>Экология 03.10.2018</t>
  </si>
  <si>
    <t>Астрономия 03.10.2018</t>
  </si>
  <si>
    <t>Русский язык 08.10.2018</t>
  </si>
  <si>
    <t>Английский язык 01-02.10.2018</t>
  </si>
  <si>
    <t>Искусство (МХК) 29.09.2018</t>
  </si>
  <si>
    <t>Обществознание 09.10.2018</t>
  </si>
  <si>
    <t>География 10.10.2018</t>
  </si>
  <si>
    <t>Литература 11.10.2018</t>
  </si>
  <si>
    <t>Химия 11.10.2018</t>
  </si>
  <si>
    <t>Информатика  28.09.2018</t>
  </si>
  <si>
    <t>ОБЖ 15-16.10.2018</t>
  </si>
  <si>
    <t>Французский язык 01-02.10.2018</t>
  </si>
  <si>
    <t>Немецкий язык 01-02.10.2018</t>
  </si>
  <si>
    <t>Китайский язык 04.10.2018</t>
  </si>
  <si>
    <t>Испанский язык 04.10.2018</t>
  </si>
  <si>
    <t>образования г.Казани от 14.09.2018г. № 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</si>
</sst>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4"/>
      <color rgb="FF000000"/>
      <name val="Arial"/>
      <family val="2"/>
      <charset val="204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theme="4" tint="0.79995117038483843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3" fillId="0" borderId="0"/>
  </cellStyleXfs>
  <cellXfs count="265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4" fillId="4" borderId="12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4" fillId="6" borderId="14" xfId="0" applyFont="1" applyFill="1" applyBorder="1" applyAlignment="1">
      <alignment horizontal="center" vertical="center" textRotation="90" wrapText="1"/>
    </xf>
    <xf numFmtId="0" fontId="5" fillId="7" borderId="15" xfId="0" applyFont="1" applyFill="1" applyBorder="1" applyAlignment="1">
      <alignment textRotation="90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vertical="top"/>
    </xf>
    <xf numFmtId="0" fontId="4" fillId="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Border="1"/>
    <xf numFmtId="0" fontId="2" fillId="2" borderId="7" xfId="0" applyFont="1" applyFill="1" applyBorder="1"/>
    <xf numFmtId="0" fontId="2" fillId="4" borderId="7" xfId="0" applyFont="1" applyFill="1" applyBorder="1"/>
    <xf numFmtId="0" fontId="2" fillId="5" borderId="7" xfId="0" applyFont="1" applyFill="1" applyBorder="1"/>
    <xf numFmtId="0" fontId="2" fillId="6" borderId="7" xfId="0" applyFont="1" applyFill="1" applyBorder="1"/>
    <xf numFmtId="0" fontId="2" fillId="7" borderId="7" xfId="0" applyFont="1" applyFill="1" applyBorder="1"/>
    <xf numFmtId="0" fontId="2" fillId="7" borderId="16" xfId="0" applyFont="1" applyFill="1" applyBorder="1"/>
    <xf numFmtId="0" fontId="2" fillId="7" borderId="15" xfId="0" applyFont="1" applyFill="1" applyBorder="1"/>
    <xf numFmtId="0" fontId="1" fillId="2" borderId="15" xfId="0" applyFont="1" applyFill="1" applyBorder="1"/>
    <xf numFmtId="0" fontId="1" fillId="4" borderId="15" xfId="0" applyFont="1" applyFill="1" applyBorder="1"/>
    <xf numFmtId="0" fontId="1" fillId="5" borderId="15" xfId="0" applyFont="1" applyFill="1" applyBorder="1"/>
    <xf numFmtId="0" fontId="1" fillId="6" borderId="15" xfId="0" applyFont="1" applyFill="1" applyBorder="1"/>
    <xf numFmtId="0" fontId="1" fillId="7" borderId="15" xfId="0" applyFont="1" applyFill="1" applyBorder="1"/>
    <xf numFmtId="0" fontId="1" fillId="7" borderId="9" xfId="0" applyFont="1" applyFill="1" applyBorder="1"/>
    <xf numFmtId="0" fontId="7" fillId="0" borderId="0" xfId="0" applyFont="1" applyFill="1" applyBorder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vertical="top"/>
    </xf>
    <xf numFmtId="0" fontId="10" fillId="8" borderId="14" xfId="0" applyFont="1" applyFill="1" applyBorder="1" applyAlignment="1">
      <alignment horizontal="center" vertical="center" textRotation="90" wrapText="1"/>
    </xf>
    <xf numFmtId="0" fontId="10" fillId="8" borderId="12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2" xfId="0" applyFont="1" applyBorder="1" applyAlignment="1">
      <alignment horizontal="center" vertical="top"/>
    </xf>
    <xf numFmtId="0" fontId="10" fillId="8" borderId="12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textRotation="90" wrapText="1"/>
    </xf>
    <xf numFmtId="0" fontId="10" fillId="4" borderId="18" xfId="0" applyFont="1" applyFill="1" applyBorder="1" applyAlignment="1">
      <alignment horizontal="center" vertical="center" textRotation="90" wrapText="1"/>
    </xf>
    <xf numFmtId="0" fontId="10" fillId="5" borderId="18" xfId="0" applyFont="1" applyFill="1" applyBorder="1" applyAlignment="1">
      <alignment horizontal="center" vertical="center" textRotation="90" wrapText="1"/>
    </xf>
    <xf numFmtId="0" fontId="10" fillId="5" borderId="17" xfId="0" applyFont="1" applyFill="1" applyBorder="1" applyAlignment="1">
      <alignment horizontal="center" vertical="center" textRotation="90" wrapText="1"/>
    </xf>
    <xf numFmtId="0" fontId="10" fillId="6" borderId="18" xfId="0" applyFont="1" applyFill="1" applyBorder="1" applyAlignment="1">
      <alignment horizontal="center" vertical="center" textRotation="90" wrapText="1"/>
    </xf>
    <xf numFmtId="0" fontId="10" fillId="7" borderId="7" xfId="0" applyFont="1" applyFill="1" applyBorder="1" applyAlignment="1">
      <alignment textRotation="90" wrapText="1"/>
    </xf>
    <xf numFmtId="0" fontId="10" fillId="0" borderId="1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textRotation="90" wrapText="1"/>
    </xf>
    <xf numFmtId="0" fontId="2" fillId="2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 vertical="center" textRotation="90" wrapText="1"/>
    </xf>
    <xf numFmtId="0" fontId="15" fillId="4" borderId="14" xfId="0" applyFont="1" applyFill="1" applyBorder="1" applyAlignment="1">
      <alignment horizontal="center" vertical="center" textRotation="90" wrapText="1"/>
    </xf>
    <xf numFmtId="0" fontId="15" fillId="5" borderId="14" xfId="0" applyFont="1" applyFill="1" applyBorder="1" applyAlignment="1">
      <alignment horizontal="center" vertical="center" textRotation="90" wrapText="1"/>
    </xf>
    <xf numFmtId="0" fontId="15" fillId="5" borderId="12" xfId="0" applyFont="1" applyFill="1" applyBorder="1" applyAlignment="1">
      <alignment horizontal="center" vertical="center" textRotation="90" wrapText="1"/>
    </xf>
    <xf numFmtId="0" fontId="15" fillId="6" borderId="14" xfId="0" applyFont="1" applyFill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 textRotation="90" wrapText="1"/>
    </xf>
    <xf numFmtId="0" fontId="2" fillId="7" borderId="7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textRotation="90" wrapText="1"/>
    </xf>
    <xf numFmtId="0" fontId="15" fillId="8" borderId="12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4" fillId="8" borderId="15" xfId="0" applyFont="1" applyFill="1" applyBorder="1" applyAlignment="1">
      <alignment horizontal="center"/>
    </xf>
    <xf numFmtId="0" fontId="14" fillId="8" borderId="9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textRotation="90" wrapText="1"/>
    </xf>
    <xf numFmtId="0" fontId="19" fillId="2" borderId="7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7" borderId="15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49" fontId="12" fillId="4" borderId="7" xfId="0" applyNumberFormat="1" applyFont="1" applyFill="1" applyBorder="1" applyAlignment="1">
      <alignment horizontal="center" vertical="center" textRotation="90" wrapText="1"/>
    </xf>
    <xf numFmtId="0" fontId="15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2" fillId="9" borderId="15" xfId="0" applyNumberFormat="1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 textRotation="90" wrapText="1"/>
    </xf>
    <xf numFmtId="0" fontId="2" fillId="5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6" borderId="15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/>
    </xf>
    <xf numFmtId="0" fontId="1" fillId="10" borderId="15" xfId="0" applyNumberFormat="1" applyFont="1" applyFill="1" applyBorder="1" applyAlignment="1">
      <alignment horizontal="center"/>
    </xf>
    <xf numFmtId="0" fontId="1" fillId="11" borderId="15" xfId="0" applyNumberFormat="1" applyFont="1" applyFill="1" applyBorder="1" applyAlignment="1">
      <alignment horizontal="center"/>
    </xf>
    <xf numFmtId="0" fontId="1" fillId="12" borderId="15" xfId="0" applyNumberFormat="1" applyFont="1" applyFill="1" applyBorder="1" applyAlignment="1">
      <alignment horizontal="center"/>
    </xf>
    <xf numFmtId="0" fontId="2" fillId="11" borderId="15" xfId="0" applyNumberFormat="1" applyFont="1" applyFill="1" applyBorder="1" applyAlignment="1">
      <alignment horizontal="center"/>
    </xf>
    <xf numFmtId="0" fontId="2" fillId="12" borderId="15" xfId="0" applyNumberFormat="1" applyFont="1" applyFill="1" applyBorder="1" applyAlignment="1">
      <alignment horizontal="center"/>
    </xf>
    <xf numFmtId="0" fontId="2" fillId="10" borderId="15" xfId="0" applyNumberFormat="1" applyFont="1" applyFill="1" applyBorder="1" applyAlignment="1">
      <alignment horizontal="center"/>
    </xf>
    <xf numFmtId="0" fontId="7" fillId="5" borderId="0" xfId="0" applyFont="1" applyFill="1"/>
    <xf numFmtId="0" fontId="1" fillId="11" borderId="15" xfId="0" applyNumberFormat="1" applyFont="1" applyFill="1" applyBorder="1" applyAlignment="1">
      <alignment horizontal="center" vertical="center"/>
    </xf>
    <xf numFmtId="0" fontId="1" fillId="12" borderId="15" xfId="0" applyNumberFormat="1" applyFont="1" applyFill="1" applyBorder="1" applyAlignment="1">
      <alignment horizontal="center" vertical="center"/>
    </xf>
    <xf numFmtId="0" fontId="1" fillId="10" borderId="15" xfId="0" applyNumberFormat="1" applyFont="1" applyFill="1" applyBorder="1" applyAlignment="1">
      <alignment horizontal="center" vertical="center"/>
    </xf>
    <xf numFmtId="0" fontId="2" fillId="11" borderId="15" xfId="0" applyNumberFormat="1" applyFont="1" applyFill="1" applyBorder="1" applyAlignment="1">
      <alignment horizontal="center" vertical="center"/>
    </xf>
    <xf numFmtId="0" fontId="2" fillId="12" borderId="15" xfId="0" applyNumberFormat="1" applyFont="1" applyFill="1" applyBorder="1" applyAlignment="1">
      <alignment horizontal="center" vertical="center"/>
    </xf>
    <xf numFmtId="0" fontId="2" fillId="10" borderId="15" xfId="0" applyNumberFormat="1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textRotation="90" wrapText="1"/>
    </xf>
    <xf numFmtId="0" fontId="8" fillId="8" borderId="7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 wrapText="1"/>
    </xf>
    <xf numFmtId="0" fontId="15" fillId="8" borderId="15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top"/>
    </xf>
    <xf numFmtId="164" fontId="15" fillId="8" borderId="15" xfId="1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/>
    </xf>
    <xf numFmtId="0" fontId="16" fillId="2" borderId="15" xfId="0" applyFont="1" applyFill="1" applyBorder="1" applyAlignment="1">
      <alignment horizontal="center" vertical="center"/>
    </xf>
    <xf numFmtId="164" fontId="15" fillId="2" borderId="15" xfId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textRotation="90" wrapText="1"/>
    </xf>
    <xf numFmtId="0" fontId="15" fillId="2" borderId="12" xfId="0" applyFont="1" applyFill="1" applyBorder="1" applyAlignment="1">
      <alignment horizontal="center" vertical="center" textRotation="90" wrapText="1"/>
    </xf>
    <xf numFmtId="0" fontId="15" fillId="2" borderId="16" xfId="0" applyFont="1" applyFill="1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5" fillId="0" borderId="7" xfId="1" applyFont="1" applyFill="1" applyBorder="1" applyAlignment="1">
      <alignment horizontal="center" vertical="center"/>
    </xf>
    <xf numFmtId="164" fontId="15" fillId="0" borderId="12" xfId="1" applyFont="1" applyFill="1" applyBorder="1" applyAlignment="1">
      <alignment horizontal="center" vertical="center"/>
    </xf>
    <xf numFmtId="164" fontId="15" fillId="0" borderId="8" xfId="1" applyFont="1" applyFill="1" applyBorder="1" applyAlignment="1">
      <alignment horizontal="center" vertical="center"/>
    </xf>
    <xf numFmtId="164" fontId="15" fillId="0" borderId="13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4" fillId="0" borderId="7" xfId="1" applyFont="1" applyFill="1" applyBorder="1" applyAlignment="1">
      <alignment horizontal="center" vertical="center"/>
    </xf>
    <xf numFmtId="164" fontId="4" fillId="0" borderId="12" xfId="1" applyFont="1" applyFill="1" applyBorder="1" applyAlignment="1">
      <alignment horizontal="center" vertical="center"/>
    </xf>
    <xf numFmtId="164" fontId="4" fillId="0" borderId="8" xfId="1" applyFont="1" applyFill="1" applyBorder="1" applyAlignment="1">
      <alignment horizontal="center" vertical="center"/>
    </xf>
    <xf numFmtId="164" fontId="4" fillId="0" borderId="13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164" fontId="4" fillId="0" borderId="15" xfId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3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/>
    </xf>
    <xf numFmtId="0" fontId="11" fillId="8" borderId="9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164" fontId="10" fillId="8" borderId="7" xfId="1" applyFont="1" applyFill="1" applyBorder="1" applyAlignment="1">
      <alignment horizontal="center" vertical="center"/>
    </xf>
    <xf numFmtId="164" fontId="10" fillId="8" borderId="12" xfId="1" applyFont="1" applyFill="1" applyBorder="1" applyAlignment="1">
      <alignment horizontal="center" vertical="center"/>
    </xf>
    <xf numFmtId="164" fontId="10" fillId="8" borderId="8" xfId="1" applyFont="1" applyFill="1" applyBorder="1" applyAlignment="1">
      <alignment horizontal="center" vertical="center"/>
    </xf>
    <xf numFmtId="164" fontId="10" fillId="8" borderId="13" xfId="1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textRotation="90" wrapText="1"/>
    </xf>
    <xf numFmtId="0" fontId="10" fillId="8" borderId="12" xfId="0" applyFont="1" applyFill="1" applyBorder="1" applyAlignment="1">
      <alignment horizontal="center" vertical="center" textRotation="90" wrapText="1"/>
    </xf>
    <xf numFmtId="0" fontId="10" fillId="8" borderId="16" xfId="0" applyFont="1" applyFill="1" applyBorder="1" applyAlignment="1">
      <alignment horizontal="center" vertical="center" textRotation="90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164" fontId="10" fillId="0" borderId="7" xfId="1" applyFont="1" applyFill="1" applyBorder="1" applyAlignment="1">
      <alignment horizontal="center" vertical="center"/>
    </xf>
    <xf numFmtId="164" fontId="10" fillId="0" borderId="17" xfId="1" applyFont="1" applyFill="1" applyBorder="1" applyAlignment="1">
      <alignment horizontal="center" vertical="center"/>
    </xf>
    <xf numFmtId="164" fontId="10" fillId="0" borderId="8" xfId="1" applyFont="1" applyFill="1" applyBorder="1" applyAlignment="1">
      <alignment horizontal="center" vertical="center"/>
    </xf>
    <xf numFmtId="164" fontId="10" fillId="0" borderId="18" xfId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16" xfId="0" applyFont="1" applyFill="1" applyBorder="1" applyAlignment="1">
      <alignment horizontal="center" vertical="center" textRotation="90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2" fillId="5" borderId="15" xfId="0" applyFont="1" applyFill="1" applyBorder="1"/>
    <xf numFmtId="0" fontId="7" fillId="5" borderId="15" xfId="0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16" zoomScale="70" zoomScaleNormal="70" zoomScaleSheetLayoutView="70" workbookViewId="0">
      <selection activeCell="U10" sqref="U10"/>
    </sheetView>
  </sheetViews>
  <sheetFormatPr defaultColWidth="9.140625" defaultRowHeight="18.75" x14ac:dyDescent="0.3"/>
  <cols>
    <col min="1" max="2" width="7.42578125" style="16" customWidth="1"/>
    <col min="3" max="3" width="9.5703125" style="16" customWidth="1"/>
    <col min="4" max="4" width="13.140625" style="16" customWidth="1"/>
    <col min="5" max="5" width="15.7109375" style="16" customWidth="1"/>
    <col min="6" max="6" width="13" style="16" customWidth="1"/>
    <col min="7" max="7" width="9.85546875" style="16" customWidth="1"/>
    <col min="8" max="8" width="10.7109375" style="16" customWidth="1"/>
    <col min="9" max="9" width="8.42578125" style="16" customWidth="1"/>
    <col min="10" max="10" width="9" style="16" customWidth="1"/>
    <col min="11" max="11" width="8.42578125" style="16" customWidth="1"/>
    <col min="12" max="12" width="8.7109375" style="16" customWidth="1"/>
    <col min="13" max="13" width="7.42578125" style="16" customWidth="1"/>
    <col min="14" max="14" width="8.42578125" style="16" customWidth="1"/>
    <col min="15" max="15" width="11.28515625" style="16" customWidth="1"/>
    <col min="16" max="16" width="11.42578125" style="16" customWidth="1"/>
    <col min="17" max="17" width="13.28515625" style="16" customWidth="1"/>
    <col min="18" max="16384" width="9.140625" style="16"/>
  </cols>
  <sheetData>
    <row r="1" spans="1:17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4"/>
      <c r="N1" s="175" t="s">
        <v>0</v>
      </c>
      <c r="O1" s="175"/>
      <c r="P1" s="175"/>
      <c r="Q1" s="175"/>
    </row>
    <row r="2" spans="1:17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4"/>
      <c r="N2" s="45"/>
      <c r="O2" s="45"/>
      <c r="P2" s="45"/>
      <c r="Q2" s="45" t="s">
        <v>46</v>
      </c>
    </row>
    <row r="3" spans="1:17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M3" s="44"/>
      <c r="N3" s="45"/>
      <c r="O3" s="45"/>
      <c r="P3" s="45"/>
      <c r="Q3" s="168" t="s">
        <v>76</v>
      </c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4"/>
      <c r="N4" s="175" t="s">
        <v>1</v>
      </c>
      <c r="O4" s="175"/>
      <c r="P4" s="175"/>
      <c r="Q4" s="175"/>
    </row>
    <row r="5" spans="1:17" ht="14.25" customHeight="1" x14ac:dyDescent="0.3">
      <c r="A5" s="176" t="s">
        <v>56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7" ht="14.25" customHeight="1" x14ac:dyDescent="0.3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x14ac:dyDescent="0.3">
      <c r="A7" s="46"/>
      <c r="B7" s="46"/>
      <c r="C7" s="46"/>
      <c r="D7" s="46"/>
      <c r="E7" s="46"/>
      <c r="F7" s="46"/>
      <c r="G7" s="177" t="s">
        <v>2</v>
      </c>
      <c r="H7" s="177"/>
      <c r="I7" s="177"/>
      <c r="J7" s="177"/>
      <c r="K7" s="177"/>
      <c r="L7" s="47"/>
      <c r="M7" s="43"/>
      <c r="N7" s="43"/>
      <c r="O7" s="44"/>
      <c r="P7" s="44"/>
      <c r="Q7" s="44"/>
    </row>
    <row r="8" spans="1:17" ht="12" customHeigh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7" x14ac:dyDescent="0.3">
      <c r="A9" s="178" t="s">
        <v>3</v>
      </c>
      <c r="B9" s="178"/>
      <c r="C9" s="178"/>
      <c r="D9" s="178"/>
      <c r="E9" s="178"/>
      <c r="F9" s="178"/>
      <c r="G9" s="178"/>
      <c r="H9" s="178"/>
      <c r="I9" s="179" t="s">
        <v>51</v>
      </c>
      <c r="J9" s="179"/>
      <c r="K9" s="179"/>
      <c r="L9" s="179"/>
      <c r="M9" s="179"/>
      <c r="N9" s="179"/>
      <c r="O9" s="44"/>
      <c r="P9" s="44"/>
      <c r="Q9" s="44"/>
    </row>
    <row r="10" spans="1:17" ht="11.25" customHeight="1" x14ac:dyDescent="0.3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4"/>
      <c r="P10" s="44"/>
      <c r="Q10" s="44"/>
    </row>
    <row r="11" spans="1:17" ht="18.399999999999999" customHeight="1" x14ac:dyDescent="0.3">
      <c r="A11" s="180" t="s">
        <v>4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44"/>
      <c r="P11" s="44"/>
      <c r="Q11" s="44"/>
    </row>
    <row r="12" spans="1:17" x14ac:dyDescent="0.3">
      <c r="A12" s="47"/>
      <c r="B12" s="44"/>
      <c r="C12" s="44"/>
      <c r="D12" s="44"/>
      <c r="E12" s="48" t="s">
        <v>5</v>
      </c>
      <c r="F12" s="172" t="s">
        <v>6</v>
      </c>
      <c r="G12" s="173"/>
      <c r="H12" s="174"/>
      <c r="I12" s="172" t="s">
        <v>7</v>
      </c>
      <c r="J12" s="173"/>
      <c r="K12" s="174"/>
      <c r="L12" s="44"/>
      <c r="M12" s="44"/>
      <c r="N12" s="44"/>
      <c r="O12" s="44"/>
      <c r="P12" s="44"/>
      <c r="Q12" s="44"/>
    </row>
    <row r="13" spans="1:17" x14ac:dyDescent="0.3">
      <c r="A13" s="47"/>
      <c r="B13" s="44"/>
      <c r="C13" s="44"/>
      <c r="D13" s="44"/>
      <c r="E13" s="48">
        <v>178</v>
      </c>
      <c r="F13" s="172">
        <v>4</v>
      </c>
      <c r="G13" s="173"/>
      <c r="H13" s="174"/>
      <c r="I13" s="172">
        <v>174</v>
      </c>
      <c r="J13" s="173"/>
      <c r="K13" s="174"/>
      <c r="L13" s="44"/>
      <c r="M13" s="44"/>
      <c r="N13" s="44"/>
      <c r="O13" s="44"/>
      <c r="P13" s="44"/>
      <c r="Q13" s="44"/>
    </row>
    <row r="14" spans="1:17" x14ac:dyDescent="0.3">
      <c r="A14" s="184" t="s">
        <v>8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7" x14ac:dyDescent="0.3">
      <c r="A15" s="47"/>
      <c r="B15" s="44"/>
      <c r="C15" s="44"/>
      <c r="D15" s="44"/>
      <c r="E15" s="48" t="s">
        <v>5</v>
      </c>
      <c r="F15" s="172" t="s">
        <v>6</v>
      </c>
      <c r="G15" s="173"/>
      <c r="H15" s="174"/>
      <c r="I15" s="172" t="s">
        <v>7</v>
      </c>
      <c r="J15" s="173"/>
      <c r="K15" s="174"/>
      <c r="L15" s="44"/>
      <c r="M15" s="44"/>
      <c r="N15" s="44"/>
      <c r="O15" s="44"/>
      <c r="P15" s="44"/>
      <c r="Q15" s="44"/>
    </row>
    <row r="16" spans="1:17" x14ac:dyDescent="0.3">
      <c r="A16" s="47"/>
      <c r="B16" s="44"/>
      <c r="C16" s="44"/>
      <c r="D16" s="44"/>
      <c r="E16" s="48">
        <v>178</v>
      </c>
      <c r="F16" s="172">
        <v>4</v>
      </c>
      <c r="G16" s="173"/>
      <c r="H16" s="174"/>
      <c r="I16" s="172">
        <v>174</v>
      </c>
      <c r="J16" s="173"/>
      <c r="K16" s="174"/>
      <c r="L16" s="44"/>
      <c r="M16" s="44"/>
      <c r="N16" s="44"/>
      <c r="O16" s="44"/>
      <c r="P16" s="44"/>
      <c r="Q16" s="44"/>
    </row>
    <row r="17" spans="1:18" ht="12.75" customHeight="1" thickBot="1" x14ac:dyDescent="0.35">
      <c r="A17" s="43" t="s">
        <v>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4"/>
      <c r="Q17" s="44"/>
    </row>
    <row r="18" spans="1:18" ht="18" customHeight="1" thickBot="1" x14ac:dyDescent="0.35">
      <c r="A18" s="185" t="s">
        <v>10</v>
      </c>
      <c r="B18" s="185" t="s">
        <v>11</v>
      </c>
      <c r="C18" s="186" t="s">
        <v>12</v>
      </c>
      <c r="D18" s="186" t="s">
        <v>13</v>
      </c>
      <c r="E18" s="186" t="s">
        <v>14</v>
      </c>
      <c r="F18" s="181" t="s">
        <v>15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4"/>
    </row>
    <row r="19" spans="1:18" ht="201.75" customHeight="1" thickBot="1" x14ac:dyDescent="0.35">
      <c r="A19" s="185"/>
      <c r="B19" s="185"/>
      <c r="C19" s="186"/>
      <c r="D19" s="186"/>
      <c r="E19" s="186"/>
      <c r="F19" s="104" t="s">
        <v>16</v>
      </c>
      <c r="G19" s="104" t="s">
        <v>17</v>
      </c>
      <c r="H19" s="104" t="s">
        <v>18</v>
      </c>
      <c r="I19" s="104" t="s">
        <v>19</v>
      </c>
      <c r="J19" s="104" t="s">
        <v>20</v>
      </c>
      <c r="K19" s="104" t="s">
        <v>21</v>
      </c>
      <c r="L19" s="104" t="s">
        <v>22</v>
      </c>
      <c r="M19" s="104" t="s">
        <v>23</v>
      </c>
      <c r="N19" s="104" t="s">
        <v>24</v>
      </c>
      <c r="O19" s="104" t="s">
        <v>25</v>
      </c>
      <c r="P19" s="104" t="s">
        <v>26</v>
      </c>
      <c r="Q19" s="104" t="s">
        <v>27</v>
      </c>
      <c r="R19" s="17"/>
    </row>
    <row r="20" spans="1:18" ht="19.5" thickBot="1" x14ac:dyDescent="0.35">
      <c r="A20" s="105">
        <v>1</v>
      </c>
      <c r="B20" s="106" t="s">
        <v>28</v>
      </c>
      <c r="C20" s="107">
        <v>9352</v>
      </c>
      <c r="D20" s="107">
        <v>4697</v>
      </c>
      <c r="E20" s="107">
        <v>4655</v>
      </c>
      <c r="F20" s="107">
        <v>5389</v>
      </c>
      <c r="G20" s="107">
        <v>2548</v>
      </c>
      <c r="H20" s="107">
        <v>2841</v>
      </c>
      <c r="I20" s="107">
        <v>514</v>
      </c>
      <c r="J20" s="107">
        <v>236</v>
      </c>
      <c r="K20" s="107">
        <v>278</v>
      </c>
      <c r="L20" s="107">
        <v>1504</v>
      </c>
      <c r="M20" s="107">
        <v>638</v>
      </c>
      <c r="N20" s="107">
        <v>866</v>
      </c>
      <c r="O20" s="107">
        <v>1684</v>
      </c>
      <c r="P20" s="108">
        <v>603</v>
      </c>
      <c r="Q20" s="109">
        <v>782</v>
      </c>
      <c r="R20" s="17"/>
    </row>
    <row r="21" spans="1:18" ht="19.5" thickBot="1" x14ac:dyDescent="0.35">
      <c r="A21" s="105">
        <v>2</v>
      </c>
      <c r="B21" s="106" t="s">
        <v>29</v>
      </c>
      <c r="C21" s="110">
        <v>8707</v>
      </c>
      <c r="D21" s="110">
        <v>4431</v>
      </c>
      <c r="E21" s="110">
        <v>4276</v>
      </c>
      <c r="F21" s="110">
        <v>9419</v>
      </c>
      <c r="G21" s="110">
        <v>4201</v>
      </c>
      <c r="H21" s="110">
        <v>5218</v>
      </c>
      <c r="I21" s="110">
        <v>966</v>
      </c>
      <c r="J21" s="110">
        <v>467</v>
      </c>
      <c r="K21" s="110">
        <v>499</v>
      </c>
      <c r="L21" s="110">
        <v>1863</v>
      </c>
      <c r="M21" s="110">
        <v>797</v>
      </c>
      <c r="N21" s="110">
        <v>1066</v>
      </c>
      <c r="O21" s="110">
        <v>2352</v>
      </c>
      <c r="P21" s="111">
        <v>933</v>
      </c>
      <c r="Q21" s="112">
        <v>1174</v>
      </c>
      <c r="R21" s="17"/>
    </row>
    <row r="22" spans="1:18" ht="19.5" thickBot="1" x14ac:dyDescent="0.35">
      <c r="A22" s="105">
        <v>3</v>
      </c>
      <c r="B22" s="106" t="s">
        <v>30</v>
      </c>
      <c r="C22" s="110">
        <v>8542</v>
      </c>
      <c r="D22" s="110">
        <v>4340</v>
      </c>
      <c r="E22" s="110">
        <v>4202</v>
      </c>
      <c r="F22" s="110">
        <v>10325</v>
      </c>
      <c r="G22" s="110">
        <v>4672</v>
      </c>
      <c r="H22" s="110">
        <v>5653</v>
      </c>
      <c r="I22" s="110">
        <v>1250</v>
      </c>
      <c r="J22" s="110">
        <v>616</v>
      </c>
      <c r="K22" s="110">
        <v>634</v>
      </c>
      <c r="L22" s="110">
        <v>2862</v>
      </c>
      <c r="M22" s="110">
        <v>1293</v>
      </c>
      <c r="N22" s="110">
        <v>1569</v>
      </c>
      <c r="O22" s="110">
        <v>2444</v>
      </c>
      <c r="P22" s="111">
        <v>964</v>
      </c>
      <c r="Q22" s="112">
        <v>1258</v>
      </c>
      <c r="R22" s="17"/>
    </row>
    <row r="23" spans="1:18" ht="19.5" thickBot="1" x14ac:dyDescent="0.35">
      <c r="A23" s="105">
        <v>4</v>
      </c>
      <c r="B23" s="106" t="s">
        <v>31</v>
      </c>
      <c r="C23" s="110">
        <v>8508</v>
      </c>
      <c r="D23" s="110">
        <v>4311</v>
      </c>
      <c r="E23" s="110">
        <v>4197</v>
      </c>
      <c r="F23" s="110">
        <v>11165</v>
      </c>
      <c r="G23" s="110">
        <v>4979</v>
      </c>
      <c r="H23" s="110">
        <v>6186</v>
      </c>
      <c r="I23" s="110">
        <v>1418</v>
      </c>
      <c r="J23" s="110">
        <v>582</v>
      </c>
      <c r="K23" s="110">
        <v>836</v>
      </c>
      <c r="L23" s="110">
        <v>2501</v>
      </c>
      <c r="M23" s="110">
        <v>1111</v>
      </c>
      <c r="N23" s="110">
        <v>1390</v>
      </c>
      <c r="O23" s="110">
        <v>2448</v>
      </c>
      <c r="P23" s="111">
        <v>970</v>
      </c>
      <c r="Q23" s="112">
        <v>1276</v>
      </c>
      <c r="R23" s="17"/>
    </row>
    <row r="24" spans="1:18" ht="19.5" thickBot="1" x14ac:dyDescent="0.35">
      <c r="A24" s="105">
        <v>5</v>
      </c>
      <c r="B24" s="106" t="s">
        <v>32</v>
      </c>
      <c r="C24" s="110">
        <v>8424</v>
      </c>
      <c r="D24" s="110">
        <v>4312</v>
      </c>
      <c r="E24" s="110">
        <v>4112</v>
      </c>
      <c r="F24" s="110">
        <v>12838</v>
      </c>
      <c r="G24" s="110">
        <v>5733</v>
      </c>
      <c r="H24" s="110">
        <v>7105</v>
      </c>
      <c r="I24" s="110">
        <v>1699</v>
      </c>
      <c r="J24" s="110">
        <v>705</v>
      </c>
      <c r="K24" s="110">
        <v>994</v>
      </c>
      <c r="L24" s="110">
        <v>3221</v>
      </c>
      <c r="M24" s="110">
        <v>1384</v>
      </c>
      <c r="N24" s="110">
        <v>1837</v>
      </c>
      <c r="O24" s="110">
        <v>2637</v>
      </c>
      <c r="P24" s="111">
        <v>1070</v>
      </c>
      <c r="Q24" s="112">
        <v>1416</v>
      </c>
      <c r="R24" s="17"/>
    </row>
    <row r="25" spans="1:18" ht="19.5" thickBot="1" x14ac:dyDescent="0.35">
      <c r="A25" s="105">
        <v>6</v>
      </c>
      <c r="B25" s="106" t="s">
        <v>33</v>
      </c>
      <c r="C25" s="110">
        <v>8221</v>
      </c>
      <c r="D25" s="110">
        <v>4135</v>
      </c>
      <c r="E25" s="110">
        <v>4086</v>
      </c>
      <c r="F25" s="110">
        <v>10896</v>
      </c>
      <c r="G25" s="110">
        <v>4702</v>
      </c>
      <c r="H25" s="110">
        <v>6194</v>
      </c>
      <c r="I25" s="110">
        <v>1461</v>
      </c>
      <c r="J25" s="110">
        <v>626</v>
      </c>
      <c r="K25" s="110">
        <v>835</v>
      </c>
      <c r="L25" s="110">
        <v>2340</v>
      </c>
      <c r="M25" s="110">
        <v>1020</v>
      </c>
      <c r="N25" s="110">
        <v>1320</v>
      </c>
      <c r="O25" s="110">
        <v>2345</v>
      </c>
      <c r="P25" s="111">
        <v>903</v>
      </c>
      <c r="Q25" s="112">
        <v>1237</v>
      </c>
      <c r="R25" s="17"/>
    </row>
    <row r="26" spans="1:18" ht="19.5" thickBot="1" x14ac:dyDescent="0.35">
      <c r="A26" s="105">
        <v>7</v>
      </c>
      <c r="B26" s="106" t="s">
        <v>34</v>
      </c>
      <c r="C26" s="110">
        <v>4612</v>
      </c>
      <c r="D26" s="110">
        <v>2226</v>
      </c>
      <c r="E26" s="110">
        <v>2386</v>
      </c>
      <c r="F26" s="110">
        <v>8554</v>
      </c>
      <c r="G26" s="110">
        <v>3758</v>
      </c>
      <c r="H26" s="110">
        <v>4796</v>
      </c>
      <c r="I26" s="110">
        <v>1390</v>
      </c>
      <c r="J26" s="110">
        <v>586</v>
      </c>
      <c r="K26" s="110">
        <v>804</v>
      </c>
      <c r="L26" s="110">
        <v>2060</v>
      </c>
      <c r="M26" s="110">
        <v>854</v>
      </c>
      <c r="N26" s="110">
        <v>1206</v>
      </c>
      <c r="O26" s="110">
        <v>1869</v>
      </c>
      <c r="P26" s="111">
        <v>770</v>
      </c>
      <c r="Q26" s="112">
        <v>983</v>
      </c>
      <c r="R26" s="17"/>
    </row>
    <row r="27" spans="1:18" ht="19.5" thickBot="1" x14ac:dyDescent="0.35">
      <c r="A27" s="105">
        <v>8</v>
      </c>
      <c r="B27" s="106" t="s">
        <v>35</v>
      </c>
      <c r="C27" s="110">
        <v>4400</v>
      </c>
      <c r="D27" s="110">
        <v>1976</v>
      </c>
      <c r="E27" s="110">
        <v>2424</v>
      </c>
      <c r="F27" s="110">
        <v>6678</v>
      </c>
      <c r="G27" s="110">
        <v>2838</v>
      </c>
      <c r="H27" s="110">
        <v>3840</v>
      </c>
      <c r="I27" s="110">
        <v>1220</v>
      </c>
      <c r="J27" s="110">
        <v>523</v>
      </c>
      <c r="K27" s="110">
        <v>697</v>
      </c>
      <c r="L27" s="110">
        <v>1610</v>
      </c>
      <c r="M27" s="110">
        <v>644</v>
      </c>
      <c r="N27" s="110">
        <v>966</v>
      </c>
      <c r="O27" s="110">
        <v>1468</v>
      </c>
      <c r="P27" s="111">
        <v>564</v>
      </c>
      <c r="Q27" s="112">
        <v>811</v>
      </c>
      <c r="R27" s="17"/>
    </row>
    <row r="28" spans="1:18" ht="26.25" customHeight="1" thickBot="1" x14ac:dyDescent="0.35">
      <c r="A28" s="182" t="s">
        <v>36</v>
      </c>
      <c r="B28" s="183"/>
      <c r="C28" s="113">
        <f t="shared" ref="C28:Q28" si="0">SUM(C20:C27)</f>
        <v>60766</v>
      </c>
      <c r="D28" s="113">
        <f t="shared" si="0"/>
        <v>30428</v>
      </c>
      <c r="E28" s="113">
        <f t="shared" si="0"/>
        <v>30338</v>
      </c>
      <c r="F28" s="113">
        <f t="shared" si="0"/>
        <v>75264</v>
      </c>
      <c r="G28" s="113">
        <f t="shared" si="0"/>
        <v>33431</v>
      </c>
      <c r="H28" s="113">
        <f t="shared" si="0"/>
        <v>41833</v>
      </c>
      <c r="I28" s="113">
        <f t="shared" si="0"/>
        <v>9918</v>
      </c>
      <c r="J28" s="113">
        <f t="shared" si="0"/>
        <v>4341</v>
      </c>
      <c r="K28" s="113">
        <f t="shared" si="0"/>
        <v>5577</v>
      </c>
      <c r="L28" s="113">
        <f t="shared" si="0"/>
        <v>17961</v>
      </c>
      <c r="M28" s="113">
        <f t="shared" si="0"/>
        <v>7741</v>
      </c>
      <c r="N28" s="113">
        <f t="shared" si="0"/>
        <v>10220</v>
      </c>
      <c r="O28" s="113">
        <f t="shared" si="0"/>
        <v>17247</v>
      </c>
      <c r="P28" s="114">
        <f t="shared" si="0"/>
        <v>6777</v>
      </c>
      <c r="Q28" s="113">
        <f t="shared" si="0"/>
        <v>8937</v>
      </c>
      <c r="R28" s="17"/>
    </row>
    <row r="29" spans="1:18" ht="5.2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8" x14ac:dyDescent="0.3">
      <c r="A30" s="3"/>
      <c r="D30" s="43" t="s">
        <v>50</v>
      </c>
      <c r="E30" s="43"/>
      <c r="F30" s="43"/>
      <c r="G30" s="43" t="s">
        <v>38</v>
      </c>
      <c r="H30" s="43"/>
      <c r="I30" s="43"/>
      <c r="J30" s="43" t="s">
        <v>49</v>
      </c>
      <c r="K30" s="43"/>
      <c r="L30" s="3"/>
      <c r="M30" s="3"/>
      <c r="N30" s="3"/>
      <c r="O30" s="3"/>
    </row>
    <row r="31" spans="1:18" ht="9.75" customHeight="1" x14ac:dyDescent="0.3">
      <c r="A31" s="3"/>
      <c r="D31" s="43"/>
      <c r="E31" s="43"/>
      <c r="F31" s="43"/>
      <c r="G31" s="43"/>
      <c r="H31" s="43"/>
      <c r="I31" s="43"/>
      <c r="J31" s="43"/>
      <c r="K31" s="43"/>
      <c r="L31" s="3"/>
      <c r="M31" s="3"/>
      <c r="N31" s="3"/>
      <c r="O31" s="3"/>
    </row>
    <row r="32" spans="1:18" x14ac:dyDescent="0.3">
      <c r="A32" s="3"/>
      <c r="D32" s="43" t="s">
        <v>40</v>
      </c>
      <c r="E32" s="43"/>
      <c r="F32" s="43"/>
      <c r="G32" s="43"/>
      <c r="H32" s="43"/>
      <c r="I32" s="43"/>
      <c r="J32" s="43"/>
      <c r="K32" s="43"/>
      <c r="L32" s="3"/>
      <c r="M32" s="3"/>
      <c r="N32" s="3"/>
      <c r="O32" s="3"/>
    </row>
    <row r="33" spans="1:15" x14ac:dyDescent="0.3">
      <c r="A33" s="3"/>
      <c r="D33" s="43" t="s">
        <v>41</v>
      </c>
      <c r="E33" s="43"/>
      <c r="F33" s="43"/>
      <c r="G33" s="43" t="s">
        <v>42</v>
      </c>
      <c r="H33" s="43"/>
      <c r="I33" s="43"/>
      <c r="J33" s="43" t="s">
        <v>43</v>
      </c>
      <c r="K33" s="43"/>
      <c r="L33" s="3"/>
      <c r="M33" s="3"/>
      <c r="N33" s="3"/>
      <c r="O33" s="3"/>
    </row>
    <row r="34" spans="1:15" ht="9.75" customHeight="1" x14ac:dyDescent="0.3">
      <c r="A34" s="3"/>
      <c r="D34" s="43"/>
      <c r="E34" s="43"/>
      <c r="F34" s="43"/>
      <c r="G34" s="43"/>
      <c r="H34" s="43"/>
      <c r="I34" s="43"/>
      <c r="J34" s="43"/>
      <c r="K34" s="43"/>
      <c r="L34" s="3"/>
      <c r="M34" s="3"/>
      <c r="N34" s="3"/>
      <c r="O34" s="3"/>
    </row>
    <row r="35" spans="1:15" x14ac:dyDescent="0.3">
      <c r="A35" s="3"/>
      <c r="D35" s="43" t="s">
        <v>44</v>
      </c>
      <c r="E35" s="43"/>
      <c r="F35" s="43"/>
      <c r="G35" s="43" t="s">
        <v>42</v>
      </c>
      <c r="H35" s="43"/>
      <c r="I35" s="43"/>
      <c r="J35" s="43" t="s">
        <v>47</v>
      </c>
      <c r="K35" s="43"/>
      <c r="L35" s="3"/>
      <c r="M35" s="3"/>
      <c r="N35" s="3"/>
      <c r="O35" s="3"/>
    </row>
  </sheetData>
  <mergeCells count="23">
    <mergeCell ref="F18:Q18"/>
    <mergeCell ref="A28:B28"/>
    <mergeCell ref="A14:Q14"/>
    <mergeCell ref="F15:H15"/>
    <mergeCell ref="I15:K15"/>
    <mergeCell ref="F16:H16"/>
    <mergeCell ref="I16:K16"/>
    <mergeCell ref="A18:A19"/>
    <mergeCell ref="B18:B19"/>
    <mergeCell ref="C18:C19"/>
    <mergeCell ref="D18:D19"/>
    <mergeCell ref="E18:E19"/>
    <mergeCell ref="F13:H13"/>
    <mergeCell ref="I13:K13"/>
    <mergeCell ref="N1:Q1"/>
    <mergeCell ref="N4:Q4"/>
    <mergeCell ref="A5:Q6"/>
    <mergeCell ref="G7:K7"/>
    <mergeCell ref="A9:H9"/>
    <mergeCell ref="I9:N9"/>
    <mergeCell ref="A11:N11"/>
    <mergeCell ref="F12:H12"/>
    <mergeCell ref="I12:K12"/>
  </mergeCells>
  <pageMargins left="0.7" right="0.7" top="0.75" bottom="0.75" header="0.3" footer="0.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R40"/>
  <sheetViews>
    <sheetView view="pageBreakPreview" zoomScale="60" zoomScaleNormal="70" workbookViewId="0">
      <selection activeCell="Q15" sqref="Q15"/>
    </sheetView>
  </sheetViews>
  <sheetFormatPr defaultColWidth="9.140625" defaultRowHeight="18.75" x14ac:dyDescent="0.3"/>
  <cols>
    <col min="1" max="2" width="7.42578125" style="16" customWidth="1"/>
    <col min="3" max="3" width="15.5703125" style="16" customWidth="1"/>
    <col min="4" max="4" width="12.140625" style="16" customWidth="1"/>
    <col min="5" max="5" width="13.140625" style="16" customWidth="1"/>
    <col min="6" max="13" width="7.42578125" style="16" customWidth="1"/>
    <col min="14" max="14" width="10.7109375" style="16" customWidth="1"/>
    <col min="15" max="15" width="12.7109375" style="16" customWidth="1"/>
    <col min="16" max="16" width="14.28515625" style="16" customWidth="1"/>
    <col min="17" max="17" width="17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2" t="s">
        <v>61</v>
      </c>
      <c r="G10" s="192"/>
      <c r="H10" s="192"/>
      <c r="I10" s="192"/>
      <c r="J10" s="15"/>
      <c r="K10" s="15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112</v>
      </c>
      <c r="F19" s="187">
        <v>1</v>
      </c>
      <c r="G19" s="188"/>
      <c r="H19" s="189"/>
      <c r="I19" s="187">
        <v>111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13" t="s">
        <v>10</v>
      </c>
      <c r="B22" s="215" t="s">
        <v>11</v>
      </c>
      <c r="C22" s="217" t="s">
        <v>12</v>
      </c>
      <c r="D22" s="217" t="s">
        <v>13</v>
      </c>
      <c r="E22" s="219" t="s">
        <v>14</v>
      </c>
      <c r="F22" s="220" t="s">
        <v>15</v>
      </c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2"/>
      <c r="R22" s="14"/>
    </row>
    <row r="23" spans="1:18" ht="201" customHeight="1" thickBot="1" x14ac:dyDescent="0.35">
      <c r="A23" s="214"/>
      <c r="B23" s="216"/>
      <c r="C23" s="218"/>
      <c r="D23" s="218"/>
      <c r="E23" s="218"/>
      <c r="F23" s="6" t="s">
        <v>16</v>
      </c>
      <c r="G23" s="5" t="s">
        <v>17</v>
      </c>
      <c r="H23" s="6" t="s">
        <v>18</v>
      </c>
      <c r="I23" s="7" t="s">
        <v>19</v>
      </c>
      <c r="J23" s="7" t="s">
        <v>20</v>
      </c>
      <c r="K23" s="8" t="s">
        <v>21</v>
      </c>
      <c r="L23" s="9" t="s">
        <v>22</v>
      </c>
      <c r="M23" s="9" t="s">
        <v>23</v>
      </c>
      <c r="N23" s="9" t="s">
        <v>24</v>
      </c>
      <c r="O23" s="10" t="s">
        <v>25</v>
      </c>
      <c r="P23" s="10" t="s">
        <v>26</v>
      </c>
      <c r="Q23" s="10" t="s">
        <v>27</v>
      </c>
      <c r="R23" s="17"/>
    </row>
    <row r="24" spans="1:18" ht="19.5" thickBot="1" x14ac:dyDescent="0.35">
      <c r="A24" s="11">
        <v>1</v>
      </c>
      <c r="B24" s="12" t="s">
        <v>28</v>
      </c>
      <c r="C24" s="50">
        <v>8122</v>
      </c>
      <c r="D24" s="50">
        <v>4206</v>
      </c>
      <c r="E24" s="50">
        <f t="shared" ref="E24:E31" si="0">C24-D24</f>
        <v>3916</v>
      </c>
      <c r="F24" s="151">
        <v>1</v>
      </c>
      <c r="G24" s="147">
        <v>0</v>
      </c>
      <c r="H24" s="151">
        <v>1</v>
      </c>
      <c r="I24" s="143">
        <v>0</v>
      </c>
      <c r="J24" s="143">
        <v>0</v>
      </c>
      <c r="K24" s="143">
        <v>0</v>
      </c>
      <c r="L24" s="90">
        <v>0</v>
      </c>
      <c r="M24" s="90">
        <v>0</v>
      </c>
      <c r="N24" s="90">
        <v>0</v>
      </c>
      <c r="O24" s="51">
        <v>1684</v>
      </c>
      <c r="P24" s="52">
        <v>603</v>
      </c>
      <c r="Q24" s="53">
        <v>782</v>
      </c>
      <c r="R24" s="17"/>
    </row>
    <row r="25" spans="1:18" ht="19.5" thickBot="1" x14ac:dyDescent="0.35">
      <c r="A25" s="11">
        <v>2</v>
      </c>
      <c r="B25" s="12" t="s">
        <v>29</v>
      </c>
      <c r="C25" s="50">
        <v>7865</v>
      </c>
      <c r="D25" s="50">
        <v>4052</v>
      </c>
      <c r="E25" s="50">
        <f t="shared" si="0"/>
        <v>3813</v>
      </c>
      <c r="F25" s="151">
        <v>264</v>
      </c>
      <c r="G25" s="151">
        <v>94</v>
      </c>
      <c r="H25" s="151">
        <v>170</v>
      </c>
      <c r="I25" s="152">
        <v>21</v>
      </c>
      <c r="J25" s="152">
        <v>3</v>
      </c>
      <c r="K25" s="152">
        <v>18</v>
      </c>
      <c r="L25" s="153">
        <v>34</v>
      </c>
      <c r="M25" s="153">
        <v>17</v>
      </c>
      <c r="N25" s="153">
        <v>17</v>
      </c>
      <c r="O25" s="51">
        <v>2352</v>
      </c>
      <c r="P25" s="52">
        <v>933</v>
      </c>
      <c r="Q25" s="53">
        <v>1174</v>
      </c>
      <c r="R25" s="17"/>
    </row>
    <row r="26" spans="1:18" ht="19.5" thickBot="1" x14ac:dyDescent="0.35">
      <c r="A26" s="11">
        <v>3</v>
      </c>
      <c r="B26" s="12" t="s">
        <v>30</v>
      </c>
      <c r="C26" s="50">
        <v>7740</v>
      </c>
      <c r="D26" s="50">
        <v>3808</v>
      </c>
      <c r="E26" s="50">
        <f t="shared" si="0"/>
        <v>3932</v>
      </c>
      <c r="F26" s="151">
        <v>348</v>
      </c>
      <c r="G26" s="151">
        <v>139</v>
      </c>
      <c r="H26" s="151">
        <v>209</v>
      </c>
      <c r="I26" s="152">
        <v>44</v>
      </c>
      <c r="J26" s="152">
        <v>25</v>
      </c>
      <c r="K26" s="152">
        <v>19</v>
      </c>
      <c r="L26" s="153">
        <v>69</v>
      </c>
      <c r="M26" s="153">
        <v>33</v>
      </c>
      <c r="N26" s="153">
        <v>36</v>
      </c>
      <c r="O26" s="51">
        <v>2444</v>
      </c>
      <c r="P26" s="52">
        <v>964</v>
      </c>
      <c r="Q26" s="53">
        <v>1258</v>
      </c>
      <c r="R26" s="17"/>
    </row>
    <row r="27" spans="1:18" ht="19.5" thickBot="1" x14ac:dyDescent="0.35">
      <c r="A27" s="11">
        <v>4</v>
      </c>
      <c r="B27" s="12" t="s">
        <v>31</v>
      </c>
      <c r="C27" s="50">
        <v>7706</v>
      </c>
      <c r="D27" s="50">
        <v>3803</v>
      </c>
      <c r="E27" s="50">
        <f t="shared" si="0"/>
        <v>3903</v>
      </c>
      <c r="F27" s="151">
        <v>429</v>
      </c>
      <c r="G27" s="151">
        <v>157</v>
      </c>
      <c r="H27" s="151">
        <v>272</v>
      </c>
      <c r="I27" s="152">
        <v>51</v>
      </c>
      <c r="J27" s="152">
        <v>19</v>
      </c>
      <c r="K27" s="152">
        <v>32</v>
      </c>
      <c r="L27" s="153">
        <v>69</v>
      </c>
      <c r="M27" s="153">
        <v>27</v>
      </c>
      <c r="N27" s="153">
        <v>42</v>
      </c>
      <c r="O27" s="51">
        <v>2448</v>
      </c>
      <c r="P27" s="52">
        <v>970</v>
      </c>
      <c r="Q27" s="53">
        <v>1276</v>
      </c>
      <c r="R27" s="17"/>
    </row>
    <row r="28" spans="1:18" ht="19.5" thickBot="1" x14ac:dyDescent="0.35">
      <c r="A28" s="11">
        <v>5</v>
      </c>
      <c r="B28" s="12" t="s">
        <v>32</v>
      </c>
      <c r="C28" s="50">
        <v>7650</v>
      </c>
      <c r="D28" s="50">
        <v>3906</v>
      </c>
      <c r="E28" s="50">
        <f t="shared" si="0"/>
        <v>3744</v>
      </c>
      <c r="F28" s="151">
        <v>611</v>
      </c>
      <c r="G28" s="151">
        <v>233</v>
      </c>
      <c r="H28" s="151">
        <v>378</v>
      </c>
      <c r="I28" s="152">
        <v>88</v>
      </c>
      <c r="J28" s="152">
        <v>26</v>
      </c>
      <c r="K28" s="152">
        <v>62</v>
      </c>
      <c r="L28" s="153">
        <v>142</v>
      </c>
      <c r="M28" s="153">
        <v>54</v>
      </c>
      <c r="N28" s="153">
        <v>88</v>
      </c>
      <c r="O28" s="51">
        <v>2637</v>
      </c>
      <c r="P28" s="52">
        <v>1070</v>
      </c>
      <c r="Q28" s="53">
        <v>1416</v>
      </c>
      <c r="R28" s="17"/>
    </row>
    <row r="29" spans="1:18" ht="19.5" thickBot="1" x14ac:dyDescent="0.35">
      <c r="A29" s="11">
        <v>6</v>
      </c>
      <c r="B29" s="12" t="s">
        <v>33</v>
      </c>
      <c r="C29" s="50">
        <v>7474</v>
      </c>
      <c r="D29" s="50">
        <v>3738</v>
      </c>
      <c r="E29" s="50">
        <f t="shared" si="0"/>
        <v>3736</v>
      </c>
      <c r="F29" s="151">
        <v>396</v>
      </c>
      <c r="G29" s="151">
        <v>135</v>
      </c>
      <c r="H29" s="151">
        <v>261</v>
      </c>
      <c r="I29" s="152">
        <v>66</v>
      </c>
      <c r="J29" s="152">
        <v>28</v>
      </c>
      <c r="K29" s="152">
        <v>38</v>
      </c>
      <c r="L29" s="153">
        <v>85</v>
      </c>
      <c r="M29" s="153">
        <v>30</v>
      </c>
      <c r="N29" s="153">
        <v>55</v>
      </c>
      <c r="O29" s="51">
        <v>2345</v>
      </c>
      <c r="P29" s="52">
        <v>903</v>
      </c>
      <c r="Q29" s="53">
        <v>1237</v>
      </c>
      <c r="R29" s="17"/>
    </row>
    <row r="30" spans="1:18" ht="19.5" thickBot="1" x14ac:dyDescent="0.35">
      <c r="A30" s="11">
        <v>7</v>
      </c>
      <c r="B30" s="12" t="s">
        <v>34</v>
      </c>
      <c r="C30" s="50">
        <v>4111</v>
      </c>
      <c r="D30" s="50">
        <v>1965</v>
      </c>
      <c r="E30" s="50">
        <f t="shared" si="0"/>
        <v>2146</v>
      </c>
      <c r="F30" s="151">
        <v>339</v>
      </c>
      <c r="G30" s="151">
        <v>126</v>
      </c>
      <c r="H30" s="151">
        <v>213</v>
      </c>
      <c r="I30" s="152">
        <v>66</v>
      </c>
      <c r="J30" s="152">
        <v>22</v>
      </c>
      <c r="K30" s="152">
        <v>44</v>
      </c>
      <c r="L30" s="153">
        <v>83</v>
      </c>
      <c r="M30" s="153">
        <v>29</v>
      </c>
      <c r="N30" s="153">
        <v>54</v>
      </c>
      <c r="O30" s="51">
        <v>1869</v>
      </c>
      <c r="P30" s="52">
        <v>770</v>
      </c>
      <c r="Q30" s="53">
        <v>983</v>
      </c>
      <c r="R30" s="17"/>
    </row>
    <row r="31" spans="1:18" ht="19.5" thickBot="1" x14ac:dyDescent="0.35">
      <c r="A31" s="11">
        <v>8</v>
      </c>
      <c r="B31" s="12" t="s">
        <v>35</v>
      </c>
      <c r="C31" s="50">
        <v>3778</v>
      </c>
      <c r="D31" s="50">
        <v>1889</v>
      </c>
      <c r="E31" s="50">
        <f t="shared" si="0"/>
        <v>1889</v>
      </c>
      <c r="F31" s="151">
        <v>259</v>
      </c>
      <c r="G31" s="151">
        <v>88</v>
      </c>
      <c r="H31" s="151">
        <v>171</v>
      </c>
      <c r="I31" s="152">
        <v>53</v>
      </c>
      <c r="J31" s="152">
        <v>15</v>
      </c>
      <c r="K31" s="152">
        <v>38</v>
      </c>
      <c r="L31" s="153">
        <v>66</v>
      </c>
      <c r="M31" s="153">
        <v>21</v>
      </c>
      <c r="N31" s="153">
        <v>45</v>
      </c>
      <c r="O31" s="51">
        <v>1468</v>
      </c>
      <c r="P31" s="52">
        <v>564</v>
      </c>
      <c r="Q31" s="53">
        <v>811</v>
      </c>
      <c r="R31" s="17"/>
    </row>
    <row r="32" spans="1:18" ht="26.25" customHeight="1" thickBot="1" x14ac:dyDescent="0.35">
      <c r="A32" s="211" t="s">
        <v>36</v>
      </c>
      <c r="B32" s="212"/>
      <c r="C32" s="54">
        <f>SUM(C24:C31)</f>
        <v>54446</v>
      </c>
      <c r="D32" s="54">
        <f>SUM(D24:D31)</f>
        <v>27367</v>
      </c>
      <c r="E32" s="54">
        <f>SUM(E24:E31)</f>
        <v>27079</v>
      </c>
      <c r="F32" s="55">
        <f t="shared" ref="F32:N32" si="1">SUM(F24:F31)</f>
        <v>2647</v>
      </c>
      <c r="G32" s="55">
        <f t="shared" si="1"/>
        <v>972</v>
      </c>
      <c r="H32" s="55">
        <f t="shared" si="1"/>
        <v>1675</v>
      </c>
      <c r="I32" s="56">
        <f t="shared" si="1"/>
        <v>389</v>
      </c>
      <c r="J32" s="56">
        <f t="shared" si="1"/>
        <v>138</v>
      </c>
      <c r="K32" s="56">
        <f t="shared" si="1"/>
        <v>251</v>
      </c>
      <c r="L32" s="57">
        <f t="shared" si="1"/>
        <v>548</v>
      </c>
      <c r="M32" s="57">
        <f t="shared" si="1"/>
        <v>211</v>
      </c>
      <c r="N32" s="57">
        <f t="shared" si="1"/>
        <v>337</v>
      </c>
      <c r="O32" s="58">
        <f>SUM(O24:O31)</f>
        <v>17247</v>
      </c>
      <c r="P32" s="59">
        <f>SUM(P24:P31)</f>
        <v>6777</v>
      </c>
      <c r="Q32" s="58">
        <f>SUM(Q24:Q31)</f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I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R40"/>
  <sheetViews>
    <sheetView view="pageBreakPreview" zoomScale="60" zoomScaleNormal="70" workbookViewId="0">
      <selection activeCell="P11" sqref="P11"/>
    </sheetView>
  </sheetViews>
  <sheetFormatPr defaultColWidth="9.140625" defaultRowHeight="18.75" x14ac:dyDescent="0.3"/>
  <cols>
    <col min="1" max="2" width="7.42578125" style="16" customWidth="1"/>
    <col min="3" max="3" width="10" style="16" customWidth="1"/>
    <col min="4" max="4" width="13.140625" style="16" customWidth="1"/>
    <col min="5" max="5" width="14.85546875" style="16" customWidth="1"/>
    <col min="6" max="6" width="9.5703125" style="16" customWidth="1"/>
    <col min="7" max="14" width="7.42578125" style="16" customWidth="1"/>
    <col min="15" max="15" width="12.7109375" style="16" customWidth="1"/>
    <col min="16" max="16" width="15" style="16" customWidth="1"/>
    <col min="17" max="17" width="14.710937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4" t="s">
        <v>62</v>
      </c>
      <c r="G10" s="194"/>
      <c r="H10" s="194"/>
      <c r="I10" s="194"/>
      <c r="J10" s="194"/>
      <c r="K10" s="15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80</v>
      </c>
      <c r="F19" s="187">
        <v>0</v>
      </c>
      <c r="G19" s="188"/>
      <c r="H19" s="189"/>
      <c r="I19" s="187">
        <v>80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13" t="s">
        <v>10</v>
      </c>
      <c r="B22" s="215" t="s">
        <v>11</v>
      </c>
      <c r="C22" s="217" t="s">
        <v>12</v>
      </c>
      <c r="D22" s="217" t="s">
        <v>13</v>
      </c>
      <c r="E22" s="219" t="s">
        <v>14</v>
      </c>
      <c r="F22" s="220" t="s">
        <v>15</v>
      </c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2"/>
      <c r="R22" s="14"/>
    </row>
    <row r="23" spans="1:18" ht="172.5" customHeight="1" thickBot="1" x14ac:dyDescent="0.35">
      <c r="A23" s="214"/>
      <c r="B23" s="216"/>
      <c r="C23" s="218"/>
      <c r="D23" s="218"/>
      <c r="E23" s="218"/>
      <c r="F23" s="6" t="s">
        <v>16</v>
      </c>
      <c r="G23" s="5" t="s">
        <v>17</v>
      </c>
      <c r="H23" s="6" t="s">
        <v>18</v>
      </c>
      <c r="I23" s="7" t="s">
        <v>19</v>
      </c>
      <c r="J23" s="7" t="s">
        <v>20</v>
      </c>
      <c r="K23" s="8" t="s">
        <v>21</v>
      </c>
      <c r="L23" s="9" t="s">
        <v>22</v>
      </c>
      <c r="M23" s="9" t="s">
        <v>23</v>
      </c>
      <c r="N23" s="9" t="s">
        <v>24</v>
      </c>
      <c r="O23" s="88" t="s">
        <v>25</v>
      </c>
      <c r="P23" s="88" t="s">
        <v>26</v>
      </c>
      <c r="Q23" s="88" t="s">
        <v>27</v>
      </c>
      <c r="R23" s="17"/>
    </row>
    <row r="24" spans="1:18" ht="19.5" thickBot="1" x14ac:dyDescent="0.35">
      <c r="A24" s="11">
        <v>1</v>
      </c>
      <c r="B24" s="12" t="s">
        <v>28</v>
      </c>
      <c r="C24" s="50">
        <v>7025</v>
      </c>
      <c r="D24" s="50">
        <v>3528</v>
      </c>
      <c r="E24" s="50">
        <f t="shared" ref="E24:E31" si="0">C24-D24</f>
        <v>3497</v>
      </c>
      <c r="F24" s="151">
        <v>0</v>
      </c>
      <c r="G24" s="147">
        <v>0</v>
      </c>
      <c r="H24" s="147">
        <v>0</v>
      </c>
      <c r="I24" s="143">
        <v>0</v>
      </c>
      <c r="J24" s="143">
        <v>0</v>
      </c>
      <c r="K24" s="143">
        <v>0</v>
      </c>
      <c r="L24" s="90">
        <v>0</v>
      </c>
      <c r="M24" s="90">
        <v>0</v>
      </c>
      <c r="N24" s="90">
        <v>0</v>
      </c>
      <c r="O24" s="51">
        <v>1684</v>
      </c>
      <c r="P24" s="52">
        <v>603</v>
      </c>
      <c r="Q24" s="53">
        <v>782</v>
      </c>
      <c r="R24" s="17"/>
    </row>
    <row r="25" spans="1:18" ht="19.5" thickBot="1" x14ac:dyDescent="0.35">
      <c r="A25" s="11">
        <v>2</v>
      </c>
      <c r="B25" s="12" t="s">
        <v>29</v>
      </c>
      <c r="C25" s="50">
        <v>6214</v>
      </c>
      <c r="D25" s="50">
        <v>3337</v>
      </c>
      <c r="E25" s="50">
        <f t="shared" si="0"/>
        <v>2877</v>
      </c>
      <c r="F25" s="151">
        <v>76</v>
      </c>
      <c r="G25" s="151">
        <v>47</v>
      </c>
      <c r="H25" s="151">
        <v>29</v>
      </c>
      <c r="I25" s="152">
        <v>6</v>
      </c>
      <c r="J25" s="152">
        <v>3</v>
      </c>
      <c r="K25" s="152">
        <v>3</v>
      </c>
      <c r="L25" s="153">
        <v>13</v>
      </c>
      <c r="M25" s="153">
        <v>8</v>
      </c>
      <c r="N25" s="153">
        <v>5</v>
      </c>
      <c r="O25" s="51">
        <v>2352</v>
      </c>
      <c r="P25" s="52">
        <v>933</v>
      </c>
      <c r="Q25" s="53">
        <v>1174</v>
      </c>
      <c r="R25" s="17"/>
    </row>
    <row r="26" spans="1:18" ht="19.5" thickBot="1" x14ac:dyDescent="0.35">
      <c r="A26" s="11">
        <v>3</v>
      </c>
      <c r="B26" s="12" t="s">
        <v>30</v>
      </c>
      <c r="C26" s="50">
        <v>6398</v>
      </c>
      <c r="D26" s="50">
        <v>3253</v>
      </c>
      <c r="E26" s="50">
        <f t="shared" si="0"/>
        <v>3145</v>
      </c>
      <c r="F26" s="151">
        <v>54</v>
      </c>
      <c r="G26" s="151">
        <v>32</v>
      </c>
      <c r="H26" s="151">
        <v>22</v>
      </c>
      <c r="I26" s="152">
        <v>9</v>
      </c>
      <c r="J26" s="152">
        <v>7</v>
      </c>
      <c r="K26" s="152">
        <v>2</v>
      </c>
      <c r="L26" s="153">
        <v>8</v>
      </c>
      <c r="M26" s="153">
        <v>4</v>
      </c>
      <c r="N26" s="153">
        <v>4</v>
      </c>
      <c r="O26" s="51">
        <v>2444</v>
      </c>
      <c r="P26" s="52">
        <v>964</v>
      </c>
      <c r="Q26" s="53">
        <v>1258</v>
      </c>
      <c r="R26" s="17"/>
    </row>
    <row r="27" spans="1:18" ht="19.5" thickBot="1" x14ac:dyDescent="0.35">
      <c r="A27" s="11">
        <v>4</v>
      </c>
      <c r="B27" s="12" t="s">
        <v>31</v>
      </c>
      <c r="C27" s="50">
        <v>6374</v>
      </c>
      <c r="D27" s="50">
        <v>3236</v>
      </c>
      <c r="E27" s="50">
        <f t="shared" si="0"/>
        <v>3138</v>
      </c>
      <c r="F27" s="151">
        <v>191</v>
      </c>
      <c r="G27" s="151">
        <v>118</v>
      </c>
      <c r="H27" s="151">
        <v>73</v>
      </c>
      <c r="I27" s="152">
        <v>26</v>
      </c>
      <c r="J27" s="152">
        <v>17</v>
      </c>
      <c r="K27" s="152">
        <v>9</v>
      </c>
      <c r="L27" s="153">
        <v>34</v>
      </c>
      <c r="M27" s="153">
        <v>24</v>
      </c>
      <c r="N27" s="153">
        <v>10</v>
      </c>
      <c r="O27" s="51">
        <v>2448</v>
      </c>
      <c r="P27" s="52">
        <v>970</v>
      </c>
      <c r="Q27" s="53">
        <v>1276</v>
      </c>
      <c r="R27" s="17"/>
    </row>
    <row r="28" spans="1:18" ht="19.5" thickBot="1" x14ac:dyDescent="0.35">
      <c r="A28" s="11">
        <v>5</v>
      </c>
      <c r="B28" s="12" t="s">
        <v>32</v>
      </c>
      <c r="C28" s="50">
        <v>6360</v>
      </c>
      <c r="D28" s="50">
        <v>3254</v>
      </c>
      <c r="E28" s="50">
        <f t="shared" si="0"/>
        <v>3106</v>
      </c>
      <c r="F28" s="151">
        <v>196</v>
      </c>
      <c r="G28" s="151">
        <v>135</v>
      </c>
      <c r="H28" s="151">
        <v>61</v>
      </c>
      <c r="I28" s="152">
        <v>23</v>
      </c>
      <c r="J28" s="152">
        <v>17</v>
      </c>
      <c r="K28" s="152">
        <v>6</v>
      </c>
      <c r="L28" s="153">
        <v>31</v>
      </c>
      <c r="M28" s="153">
        <v>28</v>
      </c>
      <c r="N28" s="153">
        <v>3</v>
      </c>
      <c r="O28" s="51">
        <v>2637</v>
      </c>
      <c r="P28" s="52">
        <v>1070</v>
      </c>
      <c r="Q28" s="53">
        <v>1416</v>
      </c>
      <c r="R28" s="17"/>
    </row>
    <row r="29" spans="1:18" ht="19.5" thickBot="1" x14ac:dyDescent="0.35">
      <c r="A29" s="11">
        <v>6</v>
      </c>
      <c r="B29" s="12" t="s">
        <v>33</v>
      </c>
      <c r="C29" s="50">
        <v>6150</v>
      </c>
      <c r="D29" s="50">
        <v>3116</v>
      </c>
      <c r="E29" s="50">
        <f t="shared" si="0"/>
        <v>3034</v>
      </c>
      <c r="F29" s="151">
        <v>157</v>
      </c>
      <c r="G29" s="151">
        <v>87</v>
      </c>
      <c r="H29" s="151">
        <v>70</v>
      </c>
      <c r="I29" s="152">
        <v>20</v>
      </c>
      <c r="J29" s="152">
        <v>10</v>
      </c>
      <c r="K29" s="152">
        <v>10</v>
      </c>
      <c r="L29" s="153">
        <v>30</v>
      </c>
      <c r="M29" s="153">
        <v>20</v>
      </c>
      <c r="N29" s="153">
        <v>10</v>
      </c>
      <c r="O29" s="51">
        <v>2345</v>
      </c>
      <c r="P29" s="52">
        <v>903</v>
      </c>
      <c r="Q29" s="53">
        <v>1237</v>
      </c>
      <c r="R29" s="17"/>
    </row>
    <row r="30" spans="1:18" ht="19.5" thickBot="1" x14ac:dyDescent="0.35">
      <c r="A30" s="11">
        <v>7</v>
      </c>
      <c r="B30" s="12" t="s">
        <v>34</v>
      </c>
      <c r="C30" s="50">
        <v>3205</v>
      </c>
      <c r="D30" s="50">
        <v>1514</v>
      </c>
      <c r="E30" s="50">
        <f t="shared" si="0"/>
        <v>1691</v>
      </c>
      <c r="F30" s="151">
        <v>182</v>
      </c>
      <c r="G30" s="151">
        <v>116</v>
      </c>
      <c r="H30" s="151">
        <v>66</v>
      </c>
      <c r="I30" s="152">
        <v>24</v>
      </c>
      <c r="J30" s="152">
        <v>14</v>
      </c>
      <c r="K30" s="152">
        <v>10</v>
      </c>
      <c r="L30" s="153">
        <v>24</v>
      </c>
      <c r="M30" s="153">
        <v>18</v>
      </c>
      <c r="N30" s="153">
        <v>6</v>
      </c>
      <c r="O30" s="51">
        <v>1869</v>
      </c>
      <c r="P30" s="51">
        <v>770</v>
      </c>
      <c r="Q30" s="53">
        <v>983</v>
      </c>
      <c r="R30" s="17"/>
    </row>
    <row r="31" spans="1:18" ht="19.5" thickBot="1" x14ac:dyDescent="0.35">
      <c r="A31" s="11">
        <v>8</v>
      </c>
      <c r="B31" s="12" t="s">
        <v>35</v>
      </c>
      <c r="C31" s="50">
        <v>3305</v>
      </c>
      <c r="D31" s="50">
        <v>1587</v>
      </c>
      <c r="E31" s="50">
        <f t="shared" si="0"/>
        <v>1718</v>
      </c>
      <c r="F31" s="151">
        <v>139</v>
      </c>
      <c r="G31" s="151">
        <v>85</v>
      </c>
      <c r="H31" s="151">
        <v>54</v>
      </c>
      <c r="I31" s="152">
        <v>19</v>
      </c>
      <c r="J31" s="152">
        <v>14</v>
      </c>
      <c r="K31" s="152">
        <v>5</v>
      </c>
      <c r="L31" s="153">
        <v>15</v>
      </c>
      <c r="M31" s="153">
        <v>10</v>
      </c>
      <c r="N31" s="153">
        <v>5</v>
      </c>
      <c r="O31" s="51">
        <v>1468</v>
      </c>
      <c r="P31" s="51">
        <v>564</v>
      </c>
      <c r="Q31" s="53">
        <v>811</v>
      </c>
      <c r="R31" s="17"/>
    </row>
    <row r="32" spans="1:18" ht="26.25" customHeight="1" thickBot="1" x14ac:dyDescent="0.35">
      <c r="A32" s="211" t="s">
        <v>36</v>
      </c>
      <c r="B32" s="212"/>
      <c r="C32" s="54">
        <f>SUM(C24:C31)</f>
        <v>45031</v>
      </c>
      <c r="D32" s="54">
        <f>SUM(D24:D31)</f>
        <v>22825</v>
      </c>
      <c r="E32" s="54">
        <f>SUM(E24:E31)</f>
        <v>22206</v>
      </c>
      <c r="F32" s="55">
        <f t="shared" ref="F32:N32" si="1">SUM(F24:F31)</f>
        <v>995</v>
      </c>
      <c r="G32" s="55">
        <f t="shared" si="1"/>
        <v>620</v>
      </c>
      <c r="H32" s="55">
        <f t="shared" si="1"/>
        <v>375</v>
      </c>
      <c r="I32" s="56">
        <f t="shared" si="1"/>
        <v>127</v>
      </c>
      <c r="J32" s="56">
        <f t="shared" si="1"/>
        <v>82</v>
      </c>
      <c r="K32" s="56">
        <f t="shared" si="1"/>
        <v>45</v>
      </c>
      <c r="L32" s="57">
        <f t="shared" si="1"/>
        <v>155</v>
      </c>
      <c r="M32" s="57">
        <f t="shared" si="1"/>
        <v>112</v>
      </c>
      <c r="N32" s="57">
        <f t="shared" si="1"/>
        <v>43</v>
      </c>
      <c r="O32" s="58">
        <v>11712</v>
      </c>
      <c r="P32" s="58">
        <v>5173</v>
      </c>
      <c r="Q32" s="58">
        <v>6539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J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R40"/>
  <sheetViews>
    <sheetView view="pageBreakPreview" zoomScale="60" zoomScaleNormal="70" workbookViewId="0">
      <selection activeCell="Z23" sqref="Z23"/>
    </sheetView>
  </sheetViews>
  <sheetFormatPr defaultColWidth="9.140625" defaultRowHeight="18.75" x14ac:dyDescent="0.3"/>
  <cols>
    <col min="1" max="2" width="7.42578125" style="16" customWidth="1"/>
    <col min="3" max="3" width="14.140625" style="16" customWidth="1"/>
    <col min="4" max="4" width="10.7109375" style="16" customWidth="1"/>
    <col min="5" max="5" width="12.42578125" style="16" customWidth="1"/>
    <col min="6" max="6" width="12.7109375" style="16" customWidth="1"/>
    <col min="7" max="7" width="10.28515625" style="16" customWidth="1"/>
    <col min="8" max="8" width="7.42578125" style="16" customWidth="1"/>
    <col min="9" max="9" width="13.140625" style="16" customWidth="1"/>
    <col min="10" max="10" width="12.85546875" style="16" customWidth="1"/>
    <col min="11" max="11" width="10.28515625" style="16" customWidth="1"/>
    <col min="12" max="14" width="7.42578125" style="16" customWidth="1"/>
    <col min="15" max="15" width="14.140625" style="16" customWidth="1"/>
    <col min="16" max="16" width="15.7109375" style="16" customWidth="1"/>
    <col min="17" max="17" width="15.570312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4" t="s">
        <v>63</v>
      </c>
      <c r="G10" s="194"/>
      <c r="H10" s="194"/>
      <c r="I10" s="194"/>
      <c r="J10" s="194"/>
      <c r="K10" s="194"/>
      <c r="L10" s="194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170</v>
      </c>
      <c r="F19" s="187">
        <v>4</v>
      </c>
      <c r="G19" s="188"/>
      <c r="H19" s="189"/>
      <c r="I19" s="187">
        <v>166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26" t="s">
        <v>10</v>
      </c>
      <c r="B22" s="226" t="s">
        <v>11</v>
      </c>
      <c r="C22" s="227" t="s">
        <v>12</v>
      </c>
      <c r="D22" s="227" t="s">
        <v>13</v>
      </c>
      <c r="E22" s="227" t="s">
        <v>14</v>
      </c>
      <c r="F22" s="228" t="s">
        <v>15</v>
      </c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14"/>
    </row>
    <row r="23" spans="1:18" ht="189.75" customHeight="1" thickBot="1" x14ac:dyDescent="0.35">
      <c r="A23" s="226"/>
      <c r="B23" s="226"/>
      <c r="C23" s="227"/>
      <c r="D23" s="227"/>
      <c r="E23" s="227"/>
      <c r="F23" s="144" t="s">
        <v>16</v>
      </c>
      <c r="G23" s="144" t="s">
        <v>17</v>
      </c>
      <c r="H23" s="144" t="s">
        <v>18</v>
      </c>
      <c r="I23" s="145" t="s">
        <v>19</v>
      </c>
      <c r="J23" s="145" t="s">
        <v>20</v>
      </c>
      <c r="K23" s="145" t="s">
        <v>21</v>
      </c>
      <c r="L23" s="146" t="s">
        <v>22</v>
      </c>
      <c r="M23" s="146" t="s">
        <v>23</v>
      </c>
      <c r="N23" s="146" t="s">
        <v>24</v>
      </c>
      <c r="O23" s="98" t="s">
        <v>25</v>
      </c>
      <c r="P23" s="98" t="s">
        <v>26</v>
      </c>
      <c r="Q23" s="98" t="s">
        <v>27</v>
      </c>
      <c r="R23" s="17"/>
    </row>
    <row r="24" spans="1:18" ht="19.5" thickBot="1" x14ac:dyDescent="0.35">
      <c r="A24" s="60">
        <v>1</v>
      </c>
      <c r="B24" s="60" t="s">
        <v>28</v>
      </c>
      <c r="C24" s="61">
        <v>9349</v>
      </c>
      <c r="D24" s="61">
        <v>4597</v>
      </c>
      <c r="E24" s="61">
        <f t="shared" ref="E24:E31" si="0">C24-D24</f>
        <v>4752</v>
      </c>
      <c r="F24" s="155">
        <v>1807</v>
      </c>
      <c r="G24" s="155">
        <v>649</v>
      </c>
      <c r="H24" s="155">
        <v>1158</v>
      </c>
      <c r="I24" s="156">
        <v>185</v>
      </c>
      <c r="J24" s="156">
        <v>47</v>
      </c>
      <c r="K24" s="156">
        <v>138</v>
      </c>
      <c r="L24" s="157">
        <v>736</v>
      </c>
      <c r="M24" s="157">
        <v>260</v>
      </c>
      <c r="N24" s="157">
        <v>476</v>
      </c>
      <c r="O24" s="65">
        <v>1684</v>
      </c>
      <c r="P24" s="65">
        <v>603</v>
      </c>
      <c r="Q24" s="65">
        <v>782</v>
      </c>
      <c r="R24" s="17"/>
    </row>
    <row r="25" spans="1:18" ht="19.5" thickBot="1" x14ac:dyDescent="0.35">
      <c r="A25" s="60">
        <v>2</v>
      </c>
      <c r="B25" s="60" t="s">
        <v>29</v>
      </c>
      <c r="C25" s="61">
        <v>8802</v>
      </c>
      <c r="D25" s="61">
        <v>4489</v>
      </c>
      <c r="E25" s="61">
        <f t="shared" si="0"/>
        <v>4313</v>
      </c>
      <c r="F25" s="155">
        <v>1410</v>
      </c>
      <c r="G25" s="155">
        <v>512</v>
      </c>
      <c r="H25" s="155">
        <v>898</v>
      </c>
      <c r="I25" s="156">
        <v>116</v>
      </c>
      <c r="J25" s="156">
        <v>37</v>
      </c>
      <c r="K25" s="156">
        <v>79</v>
      </c>
      <c r="L25" s="157">
        <v>237</v>
      </c>
      <c r="M25" s="157">
        <v>75</v>
      </c>
      <c r="N25" s="157">
        <v>162</v>
      </c>
      <c r="O25" s="65">
        <v>2352</v>
      </c>
      <c r="P25" s="65">
        <v>933</v>
      </c>
      <c r="Q25" s="65">
        <v>1174</v>
      </c>
      <c r="R25" s="17"/>
    </row>
    <row r="26" spans="1:18" ht="19.5" thickBot="1" x14ac:dyDescent="0.35">
      <c r="A26" s="60">
        <v>3</v>
      </c>
      <c r="B26" s="60" t="s">
        <v>30</v>
      </c>
      <c r="C26" s="61">
        <v>8442</v>
      </c>
      <c r="D26" s="61">
        <v>4240</v>
      </c>
      <c r="E26" s="61">
        <f t="shared" si="0"/>
        <v>4202</v>
      </c>
      <c r="F26" s="155">
        <v>1260</v>
      </c>
      <c r="G26" s="155">
        <v>447</v>
      </c>
      <c r="H26" s="155">
        <v>813</v>
      </c>
      <c r="I26" s="156">
        <v>124</v>
      </c>
      <c r="J26" s="156">
        <v>31</v>
      </c>
      <c r="K26" s="156">
        <v>93</v>
      </c>
      <c r="L26" s="157">
        <v>203</v>
      </c>
      <c r="M26" s="157">
        <v>67</v>
      </c>
      <c r="N26" s="157">
        <v>136</v>
      </c>
      <c r="O26" s="65">
        <v>2444</v>
      </c>
      <c r="P26" s="65">
        <v>964</v>
      </c>
      <c r="Q26" s="65">
        <v>1258</v>
      </c>
      <c r="R26" s="17"/>
    </row>
    <row r="27" spans="1:18" ht="19.5" thickBot="1" x14ac:dyDescent="0.35">
      <c r="A27" s="60">
        <v>4</v>
      </c>
      <c r="B27" s="60" t="s">
        <v>31</v>
      </c>
      <c r="C27" s="61">
        <v>8508</v>
      </c>
      <c r="D27" s="61">
        <v>4311</v>
      </c>
      <c r="E27" s="61">
        <f t="shared" si="0"/>
        <v>4197</v>
      </c>
      <c r="F27" s="155">
        <v>1250</v>
      </c>
      <c r="G27" s="155">
        <v>381</v>
      </c>
      <c r="H27" s="155">
        <v>869</v>
      </c>
      <c r="I27" s="156">
        <v>146</v>
      </c>
      <c r="J27" s="156">
        <v>29</v>
      </c>
      <c r="K27" s="156">
        <v>117</v>
      </c>
      <c r="L27" s="157">
        <v>271</v>
      </c>
      <c r="M27" s="157">
        <v>68</v>
      </c>
      <c r="N27" s="157">
        <v>203</v>
      </c>
      <c r="O27" s="65">
        <v>2448</v>
      </c>
      <c r="P27" s="65">
        <v>970</v>
      </c>
      <c r="Q27" s="65">
        <v>1276</v>
      </c>
      <c r="R27" s="17"/>
    </row>
    <row r="28" spans="1:18" ht="19.5" thickBot="1" x14ac:dyDescent="0.35">
      <c r="A28" s="60">
        <v>5</v>
      </c>
      <c r="B28" s="60" t="s">
        <v>32</v>
      </c>
      <c r="C28" s="61">
        <v>8425</v>
      </c>
      <c r="D28" s="61">
        <v>4298</v>
      </c>
      <c r="E28" s="61">
        <f t="shared" si="0"/>
        <v>4127</v>
      </c>
      <c r="F28" s="155">
        <v>1245</v>
      </c>
      <c r="G28" s="155">
        <v>356</v>
      </c>
      <c r="H28" s="155">
        <v>889</v>
      </c>
      <c r="I28" s="156">
        <v>156</v>
      </c>
      <c r="J28" s="156">
        <v>32</v>
      </c>
      <c r="K28" s="156">
        <v>124</v>
      </c>
      <c r="L28" s="157">
        <v>301</v>
      </c>
      <c r="M28" s="157">
        <v>67</v>
      </c>
      <c r="N28" s="157">
        <v>234</v>
      </c>
      <c r="O28" s="65">
        <v>2637</v>
      </c>
      <c r="P28" s="65">
        <v>1070</v>
      </c>
      <c r="Q28" s="65">
        <v>1416</v>
      </c>
      <c r="R28" s="17"/>
    </row>
    <row r="29" spans="1:18" ht="19.5" thickBot="1" x14ac:dyDescent="0.35">
      <c r="A29" s="60">
        <v>6</v>
      </c>
      <c r="B29" s="60" t="s">
        <v>33</v>
      </c>
      <c r="C29" s="61">
        <v>8203</v>
      </c>
      <c r="D29" s="61">
        <v>4079</v>
      </c>
      <c r="E29" s="61">
        <f t="shared" si="0"/>
        <v>4124</v>
      </c>
      <c r="F29" s="155">
        <v>1002</v>
      </c>
      <c r="G29" s="155">
        <v>259</v>
      </c>
      <c r="H29" s="155">
        <v>743</v>
      </c>
      <c r="I29" s="156">
        <v>125</v>
      </c>
      <c r="J29" s="156">
        <v>26</v>
      </c>
      <c r="K29" s="156">
        <v>99</v>
      </c>
      <c r="L29" s="157">
        <v>234</v>
      </c>
      <c r="M29" s="157">
        <v>55</v>
      </c>
      <c r="N29" s="157">
        <v>179</v>
      </c>
      <c r="O29" s="65">
        <v>2345</v>
      </c>
      <c r="P29" s="65">
        <v>903</v>
      </c>
      <c r="Q29" s="65">
        <v>1237</v>
      </c>
      <c r="R29" s="17"/>
    </row>
    <row r="30" spans="1:18" ht="19.5" thickBot="1" x14ac:dyDescent="0.35">
      <c r="A30" s="60">
        <v>7</v>
      </c>
      <c r="B30" s="60" t="s">
        <v>34</v>
      </c>
      <c r="C30" s="61">
        <v>4618</v>
      </c>
      <c r="D30" s="61">
        <v>2246</v>
      </c>
      <c r="E30" s="61">
        <f t="shared" si="0"/>
        <v>2372</v>
      </c>
      <c r="F30" s="155">
        <v>854</v>
      </c>
      <c r="G30" s="155">
        <v>217</v>
      </c>
      <c r="H30" s="155">
        <v>637</v>
      </c>
      <c r="I30" s="156">
        <v>123</v>
      </c>
      <c r="J30" s="156">
        <v>18</v>
      </c>
      <c r="K30" s="156">
        <v>105</v>
      </c>
      <c r="L30" s="157">
        <v>209</v>
      </c>
      <c r="M30" s="157">
        <v>44</v>
      </c>
      <c r="N30" s="157">
        <v>165</v>
      </c>
      <c r="O30" s="65">
        <v>1869</v>
      </c>
      <c r="P30" s="65">
        <v>770</v>
      </c>
      <c r="Q30" s="65">
        <v>983</v>
      </c>
      <c r="R30" s="17"/>
    </row>
    <row r="31" spans="1:18" ht="19.5" thickBot="1" x14ac:dyDescent="0.35">
      <c r="A31" s="60">
        <v>8</v>
      </c>
      <c r="B31" s="60" t="s">
        <v>35</v>
      </c>
      <c r="C31" s="61">
        <v>4400</v>
      </c>
      <c r="D31" s="61">
        <v>2007</v>
      </c>
      <c r="E31" s="61">
        <f t="shared" si="0"/>
        <v>2393</v>
      </c>
      <c r="F31" s="155">
        <v>557</v>
      </c>
      <c r="G31" s="155">
        <v>106</v>
      </c>
      <c r="H31" s="155">
        <v>451</v>
      </c>
      <c r="I31" s="156">
        <v>95</v>
      </c>
      <c r="J31" s="156">
        <v>11</v>
      </c>
      <c r="K31" s="156">
        <v>84</v>
      </c>
      <c r="L31" s="157">
        <v>120</v>
      </c>
      <c r="M31" s="157">
        <v>21</v>
      </c>
      <c r="N31" s="157">
        <v>99</v>
      </c>
      <c r="O31" s="65">
        <v>1468</v>
      </c>
      <c r="P31" s="65">
        <v>564</v>
      </c>
      <c r="Q31" s="65">
        <v>811</v>
      </c>
      <c r="R31" s="17"/>
    </row>
    <row r="32" spans="1:18" ht="27.75" customHeight="1" thickBot="1" x14ac:dyDescent="0.35">
      <c r="A32" s="225" t="s">
        <v>36</v>
      </c>
      <c r="B32" s="225"/>
      <c r="C32" s="66">
        <f t="shared" ref="C32:Q32" si="1">SUM(C24:C31)</f>
        <v>60747</v>
      </c>
      <c r="D32" s="66">
        <f t="shared" si="1"/>
        <v>30267</v>
      </c>
      <c r="E32" s="66">
        <f t="shared" si="1"/>
        <v>30480</v>
      </c>
      <c r="F32" s="67">
        <f t="shared" si="1"/>
        <v>9385</v>
      </c>
      <c r="G32" s="67">
        <f t="shared" si="1"/>
        <v>2927</v>
      </c>
      <c r="H32" s="67">
        <f t="shared" si="1"/>
        <v>6458</v>
      </c>
      <c r="I32" s="68">
        <f t="shared" si="1"/>
        <v>1070</v>
      </c>
      <c r="J32" s="68">
        <f t="shared" si="1"/>
        <v>231</v>
      </c>
      <c r="K32" s="68">
        <f t="shared" si="1"/>
        <v>839</v>
      </c>
      <c r="L32" s="69">
        <f t="shared" si="1"/>
        <v>2311</v>
      </c>
      <c r="M32" s="69">
        <f t="shared" si="1"/>
        <v>657</v>
      </c>
      <c r="N32" s="69">
        <f t="shared" si="1"/>
        <v>1654</v>
      </c>
      <c r="O32" s="70">
        <f t="shared" si="1"/>
        <v>17247</v>
      </c>
      <c r="P32" s="70">
        <f t="shared" si="1"/>
        <v>6777</v>
      </c>
      <c r="Q32" s="70">
        <f t="shared" si="1"/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L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R40"/>
  <sheetViews>
    <sheetView view="pageBreakPreview" zoomScale="60" zoomScaleNormal="70" workbookViewId="0">
      <selection activeCell="P12" sqref="P12"/>
    </sheetView>
  </sheetViews>
  <sheetFormatPr defaultColWidth="9.140625" defaultRowHeight="18.75" x14ac:dyDescent="0.3"/>
  <cols>
    <col min="1" max="2" width="7.42578125" style="16" customWidth="1"/>
    <col min="3" max="3" width="13.42578125" style="16" customWidth="1"/>
    <col min="4" max="4" width="12.42578125" style="16" customWidth="1"/>
    <col min="5" max="5" width="12.7109375" style="16" customWidth="1"/>
    <col min="6" max="6" width="11.7109375" style="16" customWidth="1"/>
    <col min="7" max="7" width="11" style="16" customWidth="1"/>
    <col min="8" max="8" width="7.42578125" style="16" customWidth="1"/>
    <col min="9" max="9" width="11.28515625" style="16" customWidth="1"/>
    <col min="10" max="10" width="12.140625" style="16" customWidth="1"/>
    <col min="11" max="12" width="11.7109375" style="16" customWidth="1"/>
    <col min="13" max="13" width="11.42578125" style="16" customWidth="1"/>
    <col min="14" max="14" width="12.140625" style="16" customWidth="1"/>
    <col min="15" max="15" width="12.85546875" style="16" customWidth="1"/>
    <col min="16" max="16" width="12.7109375" style="16" customWidth="1"/>
    <col min="17" max="17" width="16.710937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4" t="s">
        <v>64</v>
      </c>
      <c r="G10" s="194"/>
      <c r="H10" s="194"/>
      <c r="I10" s="194"/>
      <c r="J10" s="194"/>
      <c r="K10" s="194"/>
      <c r="L10" s="194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161</v>
      </c>
      <c r="F19" s="187">
        <v>2</v>
      </c>
      <c r="G19" s="188"/>
      <c r="H19" s="189"/>
      <c r="I19" s="187">
        <v>159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26" t="s">
        <v>10</v>
      </c>
      <c r="B22" s="226" t="s">
        <v>11</v>
      </c>
      <c r="C22" s="227" t="s">
        <v>12</v>
      </c>
      <c r="D22" s="227" t="s">
        <v>13</v>
      </c>
      <c r="E22" s="227" t="s">
        <v>14</v>
      </c>
      <c r="F22" s="228" t="s">
        <v>15</v>
      </c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14"/>
    </row>
    <row r="23" spans="1:18" ht="195.75" customHeight="1" thickBot="1" x14ac:dyDescent="0.35">
      <c r="A23" s="226"/>
      <c r="B23" s="226"/>
      <c r="C23" s="227"/>
      <c r="D23" s="227"/>
      <c r="E23" s="227"/>
      <c r="F23" s="144" t="s">
        <v>16</v>
      </c>
      <c r="G23" s="144" t="s">
        <v>17</v>
      </c>
      <c r="H23" s="144" t="s">
        <v>18</v>
      </c>
      <c r="I23" s="145" t="s">
        <v>19</v>
      </c>
      <c r="J23" s="145" t="s">
        <v>20</v>
      </c>
      <c r="K23" s="145" t="s">
        <v>21</v>
      </c>
      <c r="L23" s="146" t="s">
        <v>22</v>
      </c>
      <c r="M23" s="146" t="s">
        <v>23</v>
      </c>
      <c r="N23" s="146" t="s">
        <v>24</v>
      </c>
      <c r="O23" s="142" t="s">
        <v>25</v>
      </c>
      <c r="P23" s="142" t="s">
        <v>26</v>
      </c>
      <c r="Q23" s="142" t="s">
        <v>27</v>
      </c>
      <c r="R23" s="17"/>
    </row>
    <row r="24" spans="1:18" ht="19.5" thickBot="1" x14ac:dyDescent="0.35">
      <c r="A24" s="60">
        <v>1</v>
      </c>
      <c r="B24" s="60" t="s">
        <v>28</v>
      </c>
      <c r="C24" s="89">
        <v>9140</v>
      </c>
      <c r="D24" s="89">
        <v>4677</v>
      </c>
      <c r="E24" s="89">
        <f t="shared" ref="E24:E31" si="0">C24-D24</f>
        <v>4463</v>
      </c>
      <c r="F24" s="149">
        <v>956</v>
      </c>
      <c r="G24" s="149">
        <v>467</v>
      </c>
      <c r="H24" s="149">
        <v>489</v>
      </c>
      <c r="I24" s="150">
        <v>86</v>
      </c>
      <c r="J24" s="150">
        <v>37</v>
      </c>
      <c r="K24" s="150">
        <v>49</v>
      </c>
      <c r="L24" s="148">
        <v>174</v>
      </c>
      <c r="M24" s="148">
        <v>76</v>
      </c>
      <c r="N24" s="148">
        <v>98</v>
      </c>
      <c r="O24" s="53">
        <v>1684</v>
      </c>
      <c r="P24" s="53">
        <v>603</v>
      </c>
      <c r="Q24" s="53">
        <v>782</v>
      </c>
      <c r="R24" s="17"/>
    </row>
    <row r="25" spans="1:18" ht="19.5" thickBot="1" x14ac:dyDescent="0.35">
      <c r="A25" s="60">
        <v>2</v>
      </c>
      <c r="B25" s="60" t="s">
        <v>29</v>
      </c>
      <c r="C25" s="89">
        <v>8661</v>
      </c>
      <c r="D25" s="89">
        <v>4410</v>
      </c>
      <c r="E25" s="89">
        <f t="shared" si="0"/>
        <v>4251</v>
      </c>
      <c r="F25" s="149">
        <v>986</v>
      </c>
      <c r="G25" s="149">
        <v>444</v>
      </c>
      <c r="H25" s="149">
        <v>542</v>
      </c>
      <c r="I25" s="150">
        <v>77</v>
      </c>
      <c r="J25" s="150">
        <v>41</v>
      </c>
      <c r="K25" s="150">
        <v>36</v>
      </c>
      <c r="L25" s="148">
        <v>154</v>
      </c>
      <c r="M25" s="148">
        <v>56</v>
      </c>
      <c r="N25" s="148">
        <v>98</v>
      </c>
      <c r="O25" s="53">
        <v>2352</v>
      </c>
      <c r="P25" s="53">
        <v>933</v>
      </c>
      <c r="Q25" s="53">
        <v>1174</v>
      </c>
      <c r="R25" s="17"/>
    </row>
    <row r="26" spans="1:18" ht="19.5" thickBot="1" x14ac:dyDescent="0.35">
      <c r="A26" s="60">
        <v>3</v>
      </c>
      <c r="B26" s="60" t="s">
        <v>30</v>
      </c>
      <c r="C26" s="89">
        <v>8500</v>
      </c>
      <c r="D26" s="89">
        <v>4314</v>
      </c>
      <c r="E26" s="89">
        <f t="shared" si="0"/>
        <v>4186</v>
      </c>
      <c r="F26" s="149">
        <v>950</v>
      </c>
      <c r="G26" s="149">
        <v>399</v>
      </c>
      <c r="H26" s="149">
        <v>551</v>
      </c>
      <c r="I26" s="150">
        <v>90</v>
      </c>
      <c r="J26" s="150">
        <v>44</v>
      </c>
      <c r="K26" s="150">
        <v>46</v>
      </c>
      <c r="L26" s="148">
        <v>201</v>
      </c>
      <c r="M26" s="148">
        <v>95</v>
      </c>
      <c r="N26" s="148">
        <v>106</v>
      </c>
      <c r="O26" s="53">
        <v>2444</v>
      </c>
      <c r="P26" s="53">
        <v>964</v>
      </c>
      <c r="Q26" s="53">
        <v>1258</v>
      </c>
      <c r="R26" s="17"/>
    </row>
    <row r="27" spans="1:18" ht="19.5" thickBot="1" x14ac:dyDescent="0.35">
      <c r="A27" s="60">
        <v>4</v>
      </c>
      <c r="B27" s="60" t="s">
        <v>31</v>
      </c>
      <c r="C27" s="89">
        <v>8491</v>
      </c>
      <c r="D27" s="89">
        <v>4302</v>
      </c>
      <c r="E27" s="89">
        <f t="shared" si="0"/>
        <v>4189</v>
      </c>
      <c r="F27" s="149">
        <v>898</v>
      </c>
      <c r="G27" s="149">
        <v>359</v>
      </c>
      <c r="H27" s="149">
        <v>539</v>
      </c>
      <c r="I27" s="150">
        <v>101</v>
      </c>
      <c r="J27" s="150">
        <v>39</v>
      </c>
      <c r="K27" s="150">
        <v>62</v>
      </c>
      <c r="L27" s="148">
        <v>184</v>
      </c>
      <c r="M27" s="148">
        <v>78</v>
      </c>
      <c r="N27" s="148">
        <v>106</v>
      </c>
      <c r="O27" s="53">
        <v>2448</v>
      </c>
      <c r="P27" s="53">
        <v>970</v>
      </c>
      <c r="Q27" s="53">
        <v>1276</v>
      </c>
      <c r="R27" s="17"/>
    </row>
    <row r="28" spans="1:18" ht="19.5" thickBot="1" x14ac:dyDescent="0.35">
      <c r="A28" s="60">
        <v>5</v>
      </c>
      <c r="B28" s="60" t="s">
        <v>32</v>
      </c>
      <c r="C28" s="89">
        <v>8399</v>
      </c>
      <c r="D28" s="89">
        <v>4299</v>
      </c>
      <c r="E28" s="89">
        <f t="shared" si="0"/>
        <v>4100</v>
      </c>
      <c r="F28" s="149">
        <v>957</v>
      </c>
      <c r="G28" s="149">
        <v>370</v>
      </c>
      <c r="H28" s="149">
        <v>587</v>
      </c>
      <c r="I28" s="150">
        <v>109</v>
      </c>
      <c r="J28" s="150">
        <v>44</v>
      </c>
      <c r="K28" s="150">
        <v>65</v>
      </c>
      <c r="L28" s="148">
        <v>302</v>
      </c>
      <c r="M28" s="148">
        <v>112</v>
      </c>
      <c r="N28" s="148">
        <v>190</v>
      </c>
      <c r="O28" s="53">
        <v>2637</v>
      </c>
      <c r="P28" s="53">
        <v>1070</v>
      </c>
      <c r="Q28" s="53">
        <v>1416</v>
      </c>
      <c r="R28" s="17"/>
    </row>
    <row r="29" spans="1:18" ht="19.5" thickBot="1" x14ac:dyDescent="0.35">
      <c r="A29" s="60">
        <v>6</v>
      </c>
      <c r="B29" s="60" t="s">
        <v>33</v>
      </c>
      <c r="C29" s="89">
        <v>8223</v>
      </c>
      <c r="D29" s="89">
        <v>4125</v>
      </c>
      <c r="E29" s="89">
        <f t="shared" si="0"/>
        <v>4098</v>
      </c>
      <c r="F29" s="149">
        <v>877</v>
      </c>
      <c r="G29" s="149">
        <v>330</v>
      </c>
      <c r="H29" s="149">
        <v>547</v>
      </c>
      <c r="I29" s="150">
        <v>101</v>
      </c>
      <c r="J29" s="150">
        <v>33</v>
      </c>
      <c r="K29" s="150">
        <v>68</v>
      </c>
      <c r="L29" s="148">
        <v>254</v>
      </c>
      <c r="M29" s="148">
        <v>100</v>
      </c>
      <c r="N29" s="148">
        <v>154</v>
      </c>
      <c r="O29" s="53">
        <v>2345</v>
      </c>
      <c r="P29" s="53">
        <v>903</v>
      </c>
      <c r="Q29" s="53">
        <v>1237</v>
      </c>
      <c r="R29" s="17"/>
    </row>
    <row r="30" spans="1:18" ht="19.5" thickBot="1" x14ac:dyDescent="0.35">
      <c r="A30" s="60">
        <v>7</v>
      </c>
      <c r="B30" s="60" t="s">
        <v>34</v>
      </c>
      <c r="C30" s="89">
        <v>4454</v>
      </c>
      <c r="D30" s="89">
        <v>2226</v>
      </c>
      <c r="E30" s="89">
        <f t="shared" si="0"/>
        <v>2228</v>
      </c>
      <c r="F30" s="149">
        <v>743</v>
      </c>
      <c r="G30" s="149">
        <v>262</v>
      </c>
      <c r="H30" s="149">
        <v>481</v>
      </c>
      <c r="I30" s="150">
        <v>105</v>
      </c>
      <c r="J30" s="150">
        <v>36</v>
      </c>
      <c r="K30" s="150">
        <v>69</v>
      </c>
      <c r="L30" s="148">
        <v>297</v>
      </c>
      <c r="M30" s="148">
        <v>109</v>
      </c>
      <c r="N30" s="148">
        <v>188</v>
      </c>
      <c r="O30" s="53">
        <v>1869</v>
      </c>
      <c r="P30" s="53">
        <v>770</v>
      </c>
      <c r="Q30" s="53">
        <v>983</v>
      </c>
      <c r="R30" s="17"/>
    </row>
    <row r="31" spans="1:18" ht="19.5" thickBot="1" x14ac:dyDescent="0.35">
      <c r="A31" s="60">
        <v>8</v>
      </c>
      <c r="B31" s="60" t="s">
        <v>35</v>
      </c>
      <c r="C31" s="89">
        <v>4394</v>
      </c>
      <c r="D31" s="89">
        <v>1976</v>
      </c>
      <c r="E31" s="89">
        <f t="shared" si="0"/>
        <v>2418</v>
      </c>
      <c r="F31" s="149">
        <v>544</v>
      </c>
      <c r="G31" s="149">
        <v>173</v>
      </c>
      <c r="H31" s="149">
        <v>371</v>
      </c>
      <c r="I31" s="150">
        <v>116</v>
      </c>
      <c r="J31" s="150">
        <v>40</v>
      </c>
      <c r="K31" s="150">
        <v>76</v>
      </c>
      <c r="L31" s="148">
        <v>240</v>
      </c>
      <c r="M31" s="148">
        <v>81</v>
      </c>
      <c r="N31" s="148">
        <v>159</v>
      </c>
      <c r="O31" s="53">
        <v>1468</v>
      </c>
      <c r="P31" s="53">
        <v>564</v>
      </c>
      <c r="Q31" s="53">
        <v>811</v>
      </c>
      <c r="R31" s="17"/>
    </row>
    <row r="32" spans="1:18" ht="28.5" customHeight="1" thickBot="1" x14ac:dyDescent="0.35">
      <c r="A32" s="225" t="s">
        <v>36</v>
      </c>
      <c r="B32" s="225"/>
      <c r="C32" s="54">
        <f t="shared" ref="C32:Q32" si="1">SUM(C24:C31)</f>
        <v>60262</v>
      </c>
      <c r="D32" s="54">
        <f t="shared" si="1"/>
        <v>30329</v>
      </c>
      <c r="E32" s="54">
        <f t="shared" si="1"/>
        <v>29933</v>
      </c>
      <c r="F32" s="55">
        <f t="shared" si="1"/>
        <v>6911</v>
      </c>
      <c r="G32" s="55">
        <f t="shared" si="1"/>
        <v>2804</v>
      </c>
      <c r="H32" s="55">
        <f t="shared" si="1"/>
        <v>4107</v>
      </c>
      <c r="I32" s="56">
        <f t="shared" si="1"/>
        <v>785</v>
      </c>
      <c r="J32" s="56">
        <f t="shared" si="1"/>
        <v>314</v>
      </c>
      <c r="K32" s="56">
        <f t="shared" si="1"/>
        <v>471</v>
      </c>
      <c r="L32" s="57">
        <f t="shared" si="1"/>
        <v>1806</v>
      </c>
      <c r="M32" s="57">
        <f t="shared" si="1"/>
        <v>707</v>
      </c>
      <c r="N32" s="57">
        <f t="shared" si="1"/>
        <v>1099</v>
      </c>
      <c r="O32" s="58">
        <f t="shared" si="1"/>
        <v>17247</v>
      </c>
      <c r="P32" s="58">
        <f t="shared" si="1"/>
        <v>6777</v>
      </c>
      <c r="Q32" s="53">
        <f t="shared" si="1"/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L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R40"/>
  <sheetViews>
    <sheetView view="pageBreakPreview" zoomScale="60" zoomScaleNormal="70" workbookViewId="0">
      <selection activeCell="P17" sqref="P17"/>
    </sheetView>
  </sheetViews>
  <sheetFormatPr defaultColWidth="9.140625" defaultRowHeight="18.75" x14ac:dyDescent="0.3"/>
  <cols>
    <col min="1" max="2" width="7.42578125" style="16" customWidth="1"/>
    <col min="3" max="4" width="11.28515625" style="16" customWidth="1"/>
    <col min="5" max="5" width="13.140625" style="16" customWidth="1"/>
    <col min="6" max="6" width="9.5703125" style="16" customWidth="1"/>
    <col min="7" max="7" width="11.7109375" style="16" customWidth="1"/>
    <col min="8" max="8" width="12.42578125" style="16" customWidth="1"/>
    <col min="9" max="9" width="11.42578125" style="16" customWidth="1"/>
    <col min="10" max="10" width="10.28515625" style="16" customWidth="1"/>
    <col min="11" max="11" width="9.85546875" style="16" customWidth="1"/>
    <col min="12" max="13" width="11" style="16" customWidth="1"/>
    <col min="14" max="14" width="7.42578125" style="16" customWidth="1"/>
    <col min="15" max="16" width="11.7109375" style="16" customWidth="1"/>
    <col min="17" max="17" width="17.2851562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4" t="s">
        <v>65</v>
      </c>
      <c r="G10" s="194"/>
      <c r="H10" s="194"/>
      <c r="I10" s="194"/>
      <c r="J10" s="194"/>
      <c r="K10" s="15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111</v>
      </c>
      <c r="F19" s="187">
        <v>1</v>
      </c>
      <c r="G19" s="188"/>
      <c r="H19" s="189"/>
      <c r="I19" s="187">
        <v>110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26" t="s">
        <v>10</v>
      </c>
      <c r="B22" s="226" t="s">
        <v>11</v>
      </c>
      <c r="C22" s="227" t="s">
        <v>12</v>
      </c>
      <c r="D22" s="227" t="s">
        <v>13</v>
      </c>
      <c r="E22" s="227" t="s">
        <v>14</v>
      </c>
      <c r="F22" s="228" t="s">
        <v>15</v>
      </c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14"/>
    </row>
    <row r="23" spans="1:18" ht="186.75" customHeight="1" thickBot="1" x14ac:dyDescent="0.35">
      <c r="A23" s="226"/>
      <c r="B23" s="226"/>
      <c r="C23" s="227"/>
      <c r="D23" s="227"/>
      <c r="E23" s="227"/>
      <c r="F23" s="144" t="s">
        <v>16</v>
      </c>
      <c r="G23" s="144" t="s">
        <v>17</v>
      </c>
      <c r="H23" s="144" t="s">
        <v>18</v>
      </c>
      <c r="I23" s="145" t="s">
        <v>19</v>
      </c>
      <c r="J23" s="145" t="s">
        <v>20</v>
      </c>
      <c r="K23" s="145" t="s">
        <v>21</v>
      </c>
      <c r="L23" s="146" t="s">
        <v>22</v>
      </c>
      <c r="M23" s="146" t="s">
        <v>23</v>
      </c>
      <c r="N23" s="146" t="s">
        <v>24</v>
      </c>
      <c r="O23" s="88" t="s">
        <v>25</v>
      </c>
      <c r="P23" s="88" t="s">
        <v>26</v>
      </c>
      <c r="Q23" s="88" t="s">
        <v>27</v>
      </c>
      <c r="R23" s="17"/>
    </row>
    <row r="24" spans="1:18" ht="19.5" thickBot="1" x14ac:dyDescent="0.35">
      <c r="A24" s="60">
        <v>1</v>
      </c>
      <c r="B24" s="60" t="s">
        <v>28</v>
      </c>
      <c r="C24" s="89">
        <v>8828</v>
      </c>
      <c r="D24" s="89">
        <v>4430</v>
      </c>
      <c r="E24" s="89">
        <f>C24-D24</f>
        <v>4398</v>
      </c>
      <c r="F24" s="151">
        <v>0</v>
      </c>
      <c r="G24" s="151">
        <v>0</v>
      </c>
      <c r="H24" s="151">
        <v>0</v>
      </c>
      <c r="I24" s="143">
        <v>0</v>
      </c>
      <c r="J24" s="143">
        <v>0</v>
      </c>
      <c r="K24" s="143">
        <v>0</v>
      </c>
      <c r="L24" s="90">
        <v>0</v>
      </c>
      <c r="M24" s="90">
        <v>0</v>
      </c>
      <c r="N24" s="90">
        <v>0</v>
      </c>
      <c r="O24" s="53">
        <v>1684</v>
      </c>
      <c r="P24" s="53">
        <v>603</v>
      </c>
      <c r="Q24" s="53">
        <v>782</v>
      </c>
      <c r="R24" s="17"/>
    </row>
    <row r="25" spans="1:18" ht="19.5" thickBot="1" x14ac:dyDescent="0.35">
      <c r="A25" s="60">
        <v>2</v>
      </c>
      <c r="B25" s="60" t="s">
        <v>29</v>
      </c>
      <c r="C25" s="89">
        <v>8154</v>
      </c>
      <c r="D25" s="89">
        <v>4195</v>
      </c>
      <c r="E25" s="89">
        <f>C25-D25</f>
        <v>3959</v>
      </c>
      <c r="F25" s="151">
        <v>243</v>
      </c>
      <c r="G25" s="151">
        <v>66</v>
      </c>
      <c r="H25" s="151">
        <v>177</v>
      </c>
      <c r="I25" s="152">
        <v>22</v>
      </c>
      <c r="J25" s="152">
        <v>4</v>
      </c>
      <c r="K25" s="152">
        <v>18</v>
      </c>
      <c r="L25" s="153">
        <v>37</v>
      </c>
      <c r="M25" s="153">
        <v>8</v>
      </c>
      <c r="N25" s="153">
        <v>29</v>
      </c>
      <c r="O25" s="53">
        <v>2352</v>
      </c>
      <c r="P25" s="53">
        <v>933</v>
      </c>
      <c r="Q25" s="53">
        <v>1174</v>
      </c>
      <c r="R25" s="17"/>
    </row>
    <row r="26" spans="1:18" ht="19.5" thickBot="1" x14ac:dyDescent="0.35">
      <c r="A26" s="60">
        <v>3</v>
      </c>
      <c r="B26" s="60" t="s">
        <v>30</v>
      </c>
      <c r="C26" s="89">
        <v>8035</v>
      </c>
      <c r="D26" s="89">
        <v>4094</v>
      </c>
      <c r="E26" s="89">
        <f>C26-D26</f>
        <v>3941</v>
      </c>
      <c r="F26" s="151">
        <v>304</v>
      </c>
      <c r="G26" s="151">
        <v>71</v>
      </c>
      <c r="H26" s="151">
        <v>233</v>
      </c>
      <c r="I26" s="152">
        <v>33</v>
      </c>
      <c r="J26" s="152">
        <v>3</v>
      </c>
      <c r="K26" s="152">
        <v>30</v>
      </c>
      <c r="L26" s="153">
        <v>52</v>
      </c>
      <c r="M26" s="153">
        <v>4</v>
      </c>
      <c r="N26" s="153">
        <v>48</v>
      </c>
      <c r="O26" s="53">
        <v>2444</v>
      </c>
      <c r="P26" s="53">
        <v>964</v>
      </c>
      <c r="Q26" s="53">
        <v>1258</v>
      </c>
      <c r="R26" s="17"/>
    </row>
    <row r="27" spans="1:18" ht="19.5" thickBot="1" x14ac:dyDescent="0.35">
      <c r="A27" s="60">
        <v>4</v>
      </c>
      <c r="B27" s="60" t="s">
        <v>31</v>
      </c>
      <c r="C27" s="89">
        <v>8083</v>
      </c>
      <c r="D27" s="89">
        <v>4101</v>
      </c>
      <c r="E27" s="89">
        <f>C27-D27</f>
        <v>3982</v>
      </c>
      <c r="F27" s="151">
        <v>327</v>
      </c>
      <c r="G27" s="151">
        <v>64</v>
      </c>
      <c r="H27" s="151">
        <v>263</v>
      </c>
      <c r="I27" s="152">
        <v>41</v>
      </c>
      <c r="J27" s="152">
        <v>7</v>
      </c>
      <c r="K27" s="152">
        <v>34</v>
      </c>
      <c r="L27" s="153">
        <v>64</v>
      </c>
      <c r="M27" s="153">
        <v>6</v>
      </c>
      <c r="N27" s="153">
        <v>58</v>
      </c>
      <c r="O27" s="53">
        <v>2448</v>
      </c>
      <c r="P27" s="53">
        <v>970</v>
      </c>
      <c r="Q27" s="53">
        <v>1276</v>
      </c>
      <c r="R27" s="17"/>
    </row>
    <row r="28" spans="1:18" ht="19.5" thickBot="1" x14ac:dyDescent="0.35">
      <c r="A28" s="60">
        <v>5</v>
      </c>
      <c r="B28" s="60" t="s">
        <v>32</v>
      </c>
      <c r="C28" s="89">
        <v>8049</v>
      </c>
      <c r="D28" s="89">
        <v>4116</v>
      </c>
      <c r="E28" s="89">
        <f>C28-D28</f>
        <v>3933</v>
      </c>
      <c r="F28" s="151">
        <v>330</v>
      </c>
      <c r="G28" s="151">
        <v>90</v>
      </c>
      <c r="H28" s="151">
        <v>240</v>
      </c>
      <c r="I28" s="152">
        <v>47</v>
      </c>
      <c r="J28" s="152">
        <v>11</v>
      </c>
      <c r="K28" s="152">
        <v>36</v>
      </c>
      <c r="L28" s="153">
        <v>93</v>
      </c>
      <c r="M28" s="153">
        <v>18</v>
      </c>
      <c r="N28" s="153">
        <v>75</v>
      </c>
      <c r="O28" s="53">
        <v>2637</v>
      </c>
      <c r="P28" s="53">
        <v>1070</v>
      </c>
      <c r="Q28" s="53">
        <v>1416</v>
      </c>
      <c r="R28" s="17"/>
    </row>
    <row r="29" spans="1:18" ht="19.5" thickBot="1" x14ac:dyDescent="0.35">
      <c r="A29" s="60">
        <v>6</v>
      </c>
      <c r="B29" s="60" t="s">
        <v>33</v>
      </c>
      <c r="C29" s="89">
        <v>7748</v>
      </c>
      <c r="D29" s="89">
        <v>3920</v>
      </c>
      <c r="E29" s="89">
        <f t="shared" ref="E29:E31" si="0">C29-D29</f>
        <v>3828</v>
      </c>
      <c r="F29" s="151">
        <v>366</v>
      </c>
      <c r="G29" s="151">
        <v>88</v>
      </c>
      <c r="H29" s="151">
        <v>278</v>
      </c>
      <c r="I29" s="152">
        <v>42</v>
      </c>
      <c r="J29" s="152">
        <v>2</v>
      </c>
      <c r="K29" s="152">
        <v>40</v>
      </c>
      <c r="L29" s="153">
        <v>41</v>
      </c>
      <c r="M29" s="153">
        <v>2</v>
      </c>
      <c r="N29" s="153">
        <v>39</v>
      </c>
      <c r="O29" s="53">
        <v>2345</v>
      </c>
      <c r="P29" s="53">
        <v>903</v>
      </c>
      <c r="Q29" s="53">
        <v>1237</v>
      </c>
      <c r="R29" s="17"/>
    </row>
    <row r="30" spans="1:18" ht="19.5" thickBot="1" x14ac:dyDescent="0.35">
      <c r="A30" s="60">
        <v>7</v>
      </c>
      <c r="B30" s="60" t="s">
        <v>34</v>
      </c>
      <c r="C30" s="89">
        <v>4345</v>
      </c>
      <c r="D30" s="89">
        <v>2089</v>
      </c>
      <c r="E30" s="89">
        <f t="shared" si="0"/>
        <v>2256</v>
      </c>
      <c r="F30" s="151">
        <v>127</v>
      </c>
      <c r="G30" s="151">
        <v>32</v>
      </c>
      <c r="H30" s="151">
        <v>95</v>
      </c>
      <c r="I30" s="152">
        <v>24</v>
      </c>
      <c r="J30" s="152">
        <v>5</v>
      </c>
      <c r="K30" s="152">
        <v>19</v>
      </c>
      <c r="L30" s="153">
        <v>25</v>
      </c>
      <c r="M30" s="153">
        <v>2</v>
      </c>
      <c r="N30" s="153">
        <v>23</v>
      </c>
      <c r="O30" s="53">
        <v>1869</v>
      </c>
      <c r="P30" s="53">
        <v>770</v>
      </c>
      <c r="Q30" s="53">
        <v>983</v>
      </c>
      <c r="R30" s="17"/>
    </row>
    <row r="31" spans="1:18" ht="19.5" thickBot="1" x14ac:dyDescent="0.35">
      <c r="A31" s="60">
        <v>8</v>
      </c>
      <c r="B31" s="60" t="s">
        <v>35</v>
      </c>
      <c r="C31" s="89">
        <v>4098</v>
      </c>
      <c r="D31" s="89">
        <v>1853</v>
      </c>
      <c r="E31" s="89">
        <f t="shared" si="0"/>
        <v>2245</v>
      </c>
      <c r="F31" s="151">
        <v>119</v>
      </c>
      <c r="G31" s="151">
        <v>34</v>
      </c>
      <c r="H31" s="151">
        <v>85</v>
      </c>
      <c r="I31" s="152">
        <v>21</v>
      </c>
      <c r="J31" s="152">
        <v>4</v>
      </c>
      <c r="K31" s="152">
        <v>17</v>
      </c>
      <c r="L31" s="153">
        <v>17</v>
      </c>
      <c r="M31" s="153">
        <v>5</v>
      </c>
      <c r="N31" s="153">
        <v>12</v>
      </c>
      <c r="O31" s="53">
        <v>1468</v>
      </c>
      <c r="P31" s="53">
        <v>564</v>
      </c>
      <c r="Q31" s="53">
        <v>811</v>
      </c>
      <c r="R31" s="17"/>
    </row>
    <row r="32" spans="1:18" ht="33.75" customHeight="1" thickBot="1" x14ac:dyDescent="0.35">
      <c r="A32" s="225" t="s">
        <v>36</v>
      </c>
      <c r="B32" s="225"/>
      <c r="C32" s="25">
        <f>SUM(C24:C31)</f>
        <v>57340</v>
      </c>
      <c r="D32" s="25">
        <f>SUM(D24:D31)</f>
        <v>28798</v>
      </c>
      <c r="E32" s="25">
        <f>SUM(E24:E31)</f>
        <v>28542</v>
      </c>
      <c r="F32" s="26">
        <f>SUM(F25:F31)</f>
        <v>1816</v>
      </c>
      <c r="G32" s="26">
        <f>SUM(G25:G31)</f>
        <v>445</v>
      </c>
      <c r="H32" s="26">
        <f>SUM(H25:H31)</f>
        <v>1371</v>
      </c>
      <c r="I32" s="27">
        <f t="shared" ref="I32:Q32" si="1">SUM(I24:I31)</f>
        <v>230</v>
      </c>
      <c r="J32" s="27">
        <f t="shared" si="1"/>
        <v>36</v>
      </c>
      <c r="K32" s="27">
        <f t="shared" si="1"/>
        <v>194</v>
      </c>
      <c r="L32" s="28">
        <f t="shared" si="1"/>
        <v>329</v>
      </c>
      <c r="M32" s="28">
        <f t="shared" si="1"/>
        <v>45</v>
      </c>
      <c r="N32" s="28">
        <f t="shared" si="1"/>
        <v>284</v>
      </c>
      <c r="O32" s="29">
        <f t="shared" si="1"/>
        <v>17247</v>
      </c>
      <c r="P32" s="29">
        <f t="shared" si="1"/>
        <v>6777</v>
      </c>
      <c r="Q32" s="29">
        <f t="shared" si="1"/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J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R40"/>
  <sheetViews>
    <sheetView view="pageBreakPreview" zoomScale="60" zoomScaleNormal="70" workbookViewId="0">
      <selection activeCell="P11" sqref="P11"/>
    </sheetView>
  </sheetViews>
  <sheetFormatPr defaultColWidth="9.140625" defaultRowHeight="18.75" x14ac:dyDescent="0.3"/>
  <cols>
    <col min="1" max="2" width="7.42578125" style="16" customWidth="1"/>
    <col min="3" max="3" width="14.140625" style="16" customWidth="1"/>
    <col min="4" max="4" width="12.140625" style="16" customWidth="1"/>
    <col min="5" max="5" width="9.140625" style="16" customWidth="1"/>
    <col min="6" max="6" width="10.7109375" style="16" customWidth="1"/>
    <col min="7" max="7" width="11.28515625" style="16" customWidth="1"/>
    <col min="8" max="8" width="11.7109375" style="16" customWidth="1"/>
    <col min="9" max="9" width="10.28515625" style="16" customWidth="1"/>
    <col min="10" max="10" width="10.7109375" style="16" customWidth="1"/>
    <col min="11" max="12" width="7.42578125" style="16" customWidth="1"/>
    <col min="13" max="13" width="11.7109375" style="16" customWidth="1"/>
    <col min="14" max="14" width="12" style="16" customWidth="1"/>
    <col min="15" max="15" width="16.140625" style="16" customWidth="1"/>
    <col min="16" max="16" width="12.85546875" style="16" customWidth="1"/>
    <col min="17" max="17" width="16.570312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4" t="s">
        <v>66</v>
      </c>
      <c r="G10" s="194"/>
      <c r="H10" s="194"/>
      <c r="I10" s="194"/>
      <c r="J10" s="194"/>
      <c r="K10" s="194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168</v>
      </c>
      <c r="F19" s="187">
        <v>4</v>
      </c>
      <c r="G19" s="188"/>
      <c r="H19" s="189"/>
      <c r="I19" s="187">
        <v>164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26" t="s">
        <v>10</v>
      </c>
      <c r="B22" s="226" t="s">
        <v>11</v>
      </c>
      <c r="C22" s="227" t="s">
        <v>12</v>
      </c>
      <c r="D22" s="227" t="s">
        <v>13</v>
      </c>
      <c r="E22" s="227" t="s">
        <v>14</v>
      </c>
      <c r="F22" s="228" t="s">
        <v>15</v>
      </c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14"/>
    </row>
    <row r="23" spans="1:18" ht="220.5" customHeight="1" thickBot="1" x14ac:dyDescent="0.35">
      <c r="A23" s="226"/>
      <c r="B23" s="226"/>
      <c r="C23" s="227"/>
      <c r="D23" s="227"/>
      <c r="E23" s="227"/>
      <c r="F23" s="144" t="s">
        <v>16</v>
      </c>
      <c r="G23" s="144" t="s">
        <v>17</v>
      </c>
      <c r="H23" s="144" t="s">
        <v>18</v>
      </c>
      <c r="I23" s="145" t="s">
        <v>19</v>
      </c>
      <c r="J23" s="145" t="s">
        <v>20</v>
      </c>
      <c r="K23" s="145" t="s">
        <v>21</v>
      </c>
      <c r="L23" s="146" t="s">
        <v>22</v>
      </c>
      <c r="M23" s="146" t="s">
        <v>23</v>
      </c>
      <c r="N23" s="146" t="s">
        <v>24</v>
      </c>
      <c r="O23" s="88" t="s">
        <v>25</v>
      </c>
      <c r="P23" s="88" t="s">
        <v>26</v>
      </c>
      <c r="Q23" s="88" t="s">
        <v>27</v>
      </c>
      <c r="R23" s="17"/>
    </row>
    <row r="24" spans="1:18" ht="19.5" thickBot="1" x14ac:dyDescent="0.35">
      <c r="A24" s="60">
        <v>1</v>
      </c>
      <c r="B24" s="60" t="s">
        <v>28</v>
      </c>
      <c r="C24" s="89">
        <v>9347</v>
      </c>
      <c r="D24" s="89">
        <v>4676</v>
      </c>
      <c r="E24" s="89">
        <f>C24-D24</f>
        <v>4671</v>
      </c>
      <c r="F24" s="147">
        <v>0</v>
      </c>
      <c r="G24" s="147">
        <v>0</v>
      </c>
      <c r="H24" s="147">
        <v>0</v>
      </c>
      <c r="I24" s="143">
        <v>0</v>
      </c>
      <c r="J24" s="143">
        <v>0</v>
      </c>
      <c r="K24" s="143">
        <v>0</v>
      </c>
      <c r="L24" s="90">
        <v>0</v>
      </c>
      <c r="M24" s="90">
        <v>0</v>
      </c>
      <c r="N24" s="90">
        <v>0</v>
      </c>
      <c r="O24" s="53">
        <v>1684</v>
      </c>
      <c r="P24" s="53">
        <v>603</v>
      </c>
      <c r="Q24" s="53">
        <v>782</v>
      </c>
      <c r="R24" s="17"/>
    </row>
    <row r="25" spans="1:18" ht="19.5" thickBot="1" x14ac:dyDescent="0.35">
      <c r="A25" s="60">
        <v>2</v>
      </c>
      <c r="B25" s="60" t="s">
        <v>29</v>
      </c>
      <c r="C25" s="89">
        <v>8687</v>
      </c>
      <c r="D25" s="89">
        <v>4431</v>
      </c>
      <c r="E25" s="89">
        <f t="shared" ref="E25:E31" si="0">C25-D25</f>
        <v>4256</v>
      </c>
      <c r="F25" s="151">
        <v>409</v>
      </c>
      <c r="G25" s="151">
        <v>194</v>
      </c>
      <c r="H25" s="151">
        <v>215</v>
      </c>
      <c r="I25" s="152">
        <v>38</v>
      </c>
      <c r="J25" s="152">
        <v>19</v>
      </c>
      <c r="K25" s="152">
        <v>19</v>
      </c>
      <c r="L25" s="153">
        <v>55</v>
      </c>
      <c r="M25" s="153">
        <v>29</v>
      </c>
      <c r="N25" s="153">
        <v>26</v>
      </c>
      <c r="O25" s="53">
        <v>2352</v>
      </c>
      <c r="P25" s="53">
        <v>933</v>
      </c>
      <c r="Q25" s="53">
        <v>1174</v>
      </c>
      <c r="R25" s="17"/>
    </row>
    <row r="26" spans="1:18" ht="19.5" thickBot="1" x14ac:dyDescent="0.35">
      <c r="A26" s="60">
        <v>3</v>
      </c>
      <c r="B26" s="60" t="s">
        <v>30</v>
      </c>
      <c r="C26" s="89">
        <v>8535</v>
      </c>
      <c r="D26" s="89">
        <v>4340</v>
      </c>
      <c r="E26" s="89">
        <f t="shared" si="0"/>
        <v>4195</v>
      </c>
      <c r="F26" s="151">
        <v>779</v>
      </c>
      <c r="G26" s="151">
        <v>338</v>
      </c>
      <c r="H26" s="151">
        <v>441</v>
      </c>
      <c r="I26" s="152">
        <v>84</v>
      </c>
      <c r="J26" s="152">
        <v>37</v>
      </c>
      <c r="K26" s="152">
        <v>47</v>
      </c>
      <c r="L26" s="153">
        <v>175</v>
      </c>
      <c r="M26" s="153">
        <v>70</v>
      </c>
      <c r="N26" s="153">
        <v>105</v>
      </c>
      <c r="O26" s="53">
        <v>2444</v>
      </c>
      <c r="P26" s="53">
        <v>964</v>
      </c>
      <c r="Q26" s="53">
        <v>1258</v>
      </c>
      <c r="R26" s="17"/>
    </row>
    <row r="27" spans="1:18" ht="19.5" thickBot="1" x14ac:dyDescent="0.35">
      <c r="A27" s="60">
        <v>4</v>
      </c>
      <c r="B27" s="60" t="s">
        <v>31</v>
      </c>
      <c r="C27" s="89">
        <v>8541</v>
      </c>
      <c r="D27" s="89">
        <v>4311</v>
      </c>
      <c r="E27" s="89">
        <f t="shared" si="0"/>
        <v>4230</v>
      </c>
      <c r="F27" s="151">
        <v>883</v>
      </c>
      <c r="G27" s="151">
        <v>370</v>
      </c>
      <c r="H27" s="151">
        <v>513</v>
      </c>
      <c r="I27" s="152">
        <v>108</v>
      </c>
      <c r="J27" s="152">
        <v>34</v>
      </c>
      <c r="K27" s="152">
        <v>74</v>
      </c>
      <c r="L27" s="153">
        <v>162</v>
      </c>
      <c r="M27" s="153">
        <v>60</v>
      </c>
      <c r="N27" s="153">
        <v>102</v>
      </c>
      <c r="O27" s="53">
        <v>2448</v>
      </c>
      <c r="P27" s="53">
        <v>970</v>
      </c>
      <c r="Q27" s="53">
        <v>1276</v>
      </c>
      <c r="R27" s="17"/>
    </row>
    <row r="28" spans="1:18" ht="19.5" thickBot="1" x14ac:dyDescent="0.35">
      <c r="A28" s="60">
        <v>5</v>
      </c>
      <c r="B28" s="60" t="s">
        <v>32</v>
      </c>
      <c r="C28" s="89">
        <v>8380</v>
      </c>
      <c r="D28" s="89">
        <v>4312</v>
      </c>
      <c r="E28" s="89">
        <f t="shared" si="0"/>
        <v>4068</v>
      </c>
      <c r="F28" s="151">
        <v>1020</v>
      </c>
      <c r="G28" s="151">
        <v>405</v>
      </c>
      <c r="H28" s="151">
        <v>615</v>
      </c>
      <c r="I28" s="152">
        <v>122</v>
      </c>
      <c r="J28" s="152">
        <v>42</v>
      </c>
      <c r="K28" s="152">
        <v>80</v>
      </c>
      <c r="L28" s="153">
        <v>243</v>
      </c>
      <c r="M28" s="153">
        <v>102</v>
      </c>
      <c r="N28" s="153">
        <v>141</v>
      </c>
      <c r="O28" s="53">
        <v>2637</v>
      </c>
      <c r="P28" s="53">
        <v>1070</v>
      </c>
      <c r="Q28" s="53">
        <v>1416</v>
      </c>
      <c r="R28" s="17"/>
    </row>
    <row r="29" spans="1:18" ht="19.5" thickBot="1" x14ac:dyDescent="0.35">
      <c r="A29" s="60">
        <v>6</v>
      </c>
      <c r="B29" s="60" t="s">
        <v>33</v>
      </c>
      <c r="C29" s="89">
        <v>8221</v>
      </c>
      <c r="D29" s="89">
        <v>4135</v>
      </c>
      <c r="E29" s="89">
        <f t="shared" si="0"/>
        <v>4086</v>
      </c>
      <c r="F29" s="151">
        <v>976</v>
      </c>
      <c r="G29" s="151">
        <v>396</v>
      </c>
      <c r="H29" s="151">
        <v>580</v>
      </c>
      <c r="I29" s="152">
        <v>123</v>
      </c>
      <c r="J29" s="152">
        <v>44</v>
      </c>
      <c r="K29" s="152">
        <v>79</v>
      </c>
      <c r="L29" s="153">
        <v>285</v>
      </c>
      <c r="M29" s="153">
        <v>120</v>
      </c>
      <c r="N29" s="153">
        <v>165</v>
      </c>
      <c r="O29" s="53">
        <v>2345</v>
      </c>
      <c r="P29" s="53">
        <v>903</v>
      </c>
      <c r="Q29" s="53">
        <v>1237</v>
      </c>
      <c r="R29" s="17"/>
    </row>
    <row r="30" spans="1:18" ht="19.5" thickBot="1" x14ac:dyDescent="0.35">
      <c r="A30" s="60">
        <v>7</v>
      </c>
      <c r="B30" s="60" t="s">
        <v>34</v>
      </c>
      <c r="C30" s="89">
        <v>4600</v>
      </c>
      <c r="D30" s="89">
        <v>2226</v>
      </c>
      <c r="E30" s="89">
        <f t="shared" si="0"/>
        <v>2374</v>
      </c>
      <c r="F30" s="151">
        <v>703</v>
      </c>
      <c r="G30" s="151">
        <v>262</v>
      </c>
      <c r="H30" s="151">
        <v>441</v>
      </c>
      <c r="I30" s="152">
        <v>89</v>
      </c>
      <c r="J30" s="152">
        <v>23</v>
      </c>
      <c r="K30" s="152">
        <v>66</v>
      </c>
      <c r="L30" s="153">
        <v>142</v>
      </c>
      <c r="M30" s="153">
        <v>48</v>
      </c>
      <c r="N30" s="153">
        <v>94</v>
      </c>
      <c r="O30" s="53">
        <v>1869</v>
      </c>
      <c r="P30" s="53">
        <v>770</v>
      </c>
      <c r="Q30" s="53">
        <v>983</v>
      </c>
      <c r="R30" s="17"/>
    </row>
    <row r="31" spans="1:18" ht="19.5" thickBot="1" x14ac:dyDescent="0.35">
      <c r="A31" s="60">
        <v>8</v>
      </c>
      <c r="B31" s="60" t="s">
        <v>35</v>
      </c>
      <c r="C31" s="89">
        <v>4400</v>
      </c>
      <c r="D31" s="89">
        <v>1976</v>
      </c>
      <c r="E31" s="89">
        <f t="shared" si="0"/>
        <v>2424</v>
      </c>
      <c r="F31" s="151">
        <v>652</v>
      </c>
      <c r="G31" s="151">
        <v>225</v>
      </c>
      <c r="H31" s="151">
        <v>427</v>
      </c>
      <c r="I31" s="152">
        <v>91</v>
      </c>
      <c r="J31" s="152">
        <v>32</v>
      </c>
      <c r="K31" s="152">
        <v>59</v>
      </c>
      <c r="L31" s="153">
        <v>124</v>
      </c>
      <c r="M31" s="153">
        <v>41</v>
      </c>
      <c r="N31" s="153">
        <v>83</v>
      </c>
      <c r="O31" s="53">
        <v>1468</v>
      </c>
      <c r="P31" s="53">
        <v>564</v>
      </c>
      <c r="Q31" s="53">
        <v>811</v>
      </c>
      <c r="R31" s="17"/>
    </row>
    <row r="32" spans="1:18" ht="32.25" customHeight="1" thickBot="1" x14ac:dyDescent="0.35">
      <c r="A32" s="225" t="s">
        <v>36</v>
      </c>
      <c r="B32" s="225"/>
      <c r="C32" s="54">
        <f t="shared" ref="C32:K32" si="1">SUM(C24:C31)</f>
        <v>60711</v>
      </c>
      <c r="D32" s="54">
        <f t="shared" si="1"/>
        <v>30407</v>
      </c>
      <c r="E32" s="54">
        <f t="shared" si="1"/>
        <v>30304</v>
      </c>
      <c r="F32" s="55">
        <f t="shared" si="1"/>
        <v>5422</v>
      </c>
      <c r="G32" s="55">
        <f t="shared" si="1"/>
        <v>2190</v>
      </c>
      <c r="H32" s="55">
        <f t="shared" si="1"/>
        <v>3232</v>
      </c>
      <c r="I32" s="56">
        <f t="shared" si="1"/>
        <v>655</v>
      </c>
      <c r="J32" s="56">
        <f t="shared" si="1"/>
        <v>231</v>
      </c>
      <c r="K32" s="56">
        <f t="shared" si="1"/>
        <v>424</v>
      </c>
      <c r="L32" s="57">
        <f>SUM(L25:L31)</f>
        <v>1186</v>
      </c>
      <c r="M32" s="57">
        <f>SUM(M25:M31)</f>
        <v>470</v>
      </c>
      <c r="N32" s="57">
        <f>SUM(N25:N31)</f>
        <v>716</v>
      </c>
      <c r="O32" s="58">
        <f>SUM(O24:O31)</f>
        <v>17247</v>
      </c>
      <c r="P32" s="58">
        <f>SUM(P24:P31)</f>
        <v>6777</v>
      </c>
      <c r="Q32" s="53">
        <f>SUM(Q24:Q31)</f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K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R40"/>
  <sheetViews>
    <sheetView view="pageBreakPreview" zoomScale="60" zoomScaleNormal="70" workbookViewId="0">
      <selection activeCell="O9" sqref="O9"/>
    </sheetView>
  </sheetViews>
  <sheetFormatPr defaultColWidth="9.140625" defaultRowHeight="18.75" x14ac:dyDescent="0.3"/>
  <cols>
    <col min="1" max="2" width="7.42578125" style="16" customWidth="1"/>
    <col min="3" max="3" width="13.140625" style="16" customWidth="1"/>
    <col min="4" max="4" width="12" style="16" customWidth="1"/>
    <col min="5" max="5" width="13.140625" style="16" customWidth="1"/>
    <col min="6" max="6" width="12.7109375" style="16" customWidth="1"/>
    <col min="7" max="7" width="11" style="16" customWidth="1"/>
    <col min="8" max="8" width="10.28515625" style="16" customWidth="1"/>
    <col min="9" max="10" width="11" style="16" customWidth="1"/>
    <col min="11" max="11" width="9.85546875" style="16" customWidth="1"/>
    <col min="12" max="12" width="7.42578125" style="16" customWidth="1"/>
    <col min="13" max="13" width="9.28515625" style="16" customWidth="1"/>
    <col min="14" max="14" width="11.7109375" style="16" customWidth="1"/>
    <col min="15" max="15" width="12" style="16" customWidth="1"/>
    <col min="16" max="16" width="11.7109375" style="16" customWidth="1"/>
    <col min="17" max="17" width="15.2851562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2" t="s">
        <v>67</v>
      </c>
      <c r="G10" s="192"/>
      <c r="H10" s="192"/>
      <c r="I10" s="192"/>
      <c r="J10" s="15"/>
      <c r="K10" s="15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163</v>
      </c>
      <c r="F19" s="187">
        <v>4</v>
      </c>
      <c r="G19" s="188"/>
      <c r="H19" s="189"/>
      <c r="I19" s="187">
        <v>159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26" t="s">
        <v>10</v>
      </c>
      <c r="B22" s="226" t="s">
        <v>11</v>
      </c>
      <c r="C22" s="227" t="s">
        <v>12</v>
      </c>
      <c r="D22" s="227" t="s">
        <v>13</v>
      </c>
      <c r="E22" s="227" t="s">
        <v>14</v>
      </c>
      <c r="F22" s="228" t="s">
        <v>15</v>
      </c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14"/>
    </row>
    <row r="23" spans="1:18" ht="204" customHeight="1" thickBot="1" x14ac:dyDescent="0.35">
      <c r="A23" s="226"/>
      <c r="B23" s="226"/>
      <c r="C23" s="227"/>
      <c r="D23" s="227"/>
      <c r="E23" s="227"/>
      <c r="F23" s="144" t="s">
        <v>16</v>
      </c>
      <c r="G23" s="144" t="s">
        <v>17</v>
      </c>
      <c r="H23" s="144" t="s">
        <v>18</v>
      </c>
      <c r="I23" s="145" t="s">
        <v>19</v>
      </c>
      <c r="J23" s="145" t="s">
        <v>20</v>
      </c>
      <c r="K23" s="145" t="s">
        <v>21</v>
      </c>
      <c r="L23" s="146" t="s">
        <v>22</v>
      </c>
      <c r="M23" s="146" t="s">
        <v>23</v>
      </c>
      <c r="N23" s="146" t="s">
        <v>24</v>
      </c>
      <c r="O23" s="98" t="s">
        <v>25</v>
      </c>
      <c r="P23" s="98" t="s">
        <v>26</v>
      </c>
      <c r="Q23" s="98" t="s">
        <v>27</v>
      </c>
      <c r="R23" s="17"/>
    </row>
    <row r="24" spans="1:18" ht="19.5" thickBot="1" x14ac:dyDescent="0.35">
      <c r="A24" s="60">
        <v>1</v>
      </c>
      <c r="B24" s="60" t="s">
        <v>28</v>
      </c>
      <c r="C24" s="89">
        <v>9300</v>
      </c>
      <c r="D24" s="89">
        <v>4657</v>
      </c>
      <c r="E24" s="89">
        <f>C24-D24</f>
        <v>4643</v>
      </c>
      <c r="F24" s="147">
        <v>0</v>
      </c>
      <c r="G24" s="147">
        <v>0</v>
      </c>
      <c r="H24" s="147">
        <v>0</v>
      </c>
      <c r="I24" s="143">
        <v>0</v>
      </c>
      <c r="J24" s="143">
        <v>0</v>
      </c>
      <c r="K24" s="143">
        <v>0</v>
      </c>
      <c r="L24" s="90">
        <v>0</v>
      </c>
      <c r="M24" s="90">
        <v>0</v>
      </c>
      <c r="N24" s="90">
        <v>0</v>
      </c>
      <c r="O24" s="53">
        <v>1684</v>
      </c>
      <c r="P24" s="53">
        <v>603</v>
      </c>
      <c r="Q24" s="53">
        <v>782</v>
      </c>
      <c r="R24" s="17"/>
    </row>
    <row r="25" spans="1:18" ht="19.5" thickBot="1" x14ac:dyDescent="0.35">
      <c r="A25" s="60">
        <v>2</v>
      </c>
      <c r="B25" s="60" t="s">
        <v>29</v>
      </c>
      <c r="C25" s="89">
        <v>8696</v>
      </c>
      <c r="D25" s="89">
        <v>4424</v>
      </c>
      <c r="E25" s="89">
        <f t="shared" ref="E25:E31" si="0">C25-D25</f>
        <v>4272</v>
      </c>
      <c r="F25" s="151">
        <v>557</v>
      </c>
      <c r="G25" s="151">
        <v>280</v>
      </c>
      <c r="H25" s="151">
        <v>277</v>
      </c>
      <c r="I25" s="152">
        <v>82</v>
      </c>
      <c r="J25" s="152">
        <v>39</v>
      </c>
      <c r="K25" s="152">
        <v>43</v>
      </c>
      <c r="L25" s="153">
        <v>150</v>
      </c>
      <c r="M25" s="153">
        <v>88</v>
      </c>
      <c r="N25" s="153">
        <v>62</v>
      </c>
      <c r="O25" s="53">
        <v>2352</v>
      </c>
      <c r="P25" s="53">
        <v>933</v>
      </c>
      <c r="Q25" s="53">
        <v>1174</v>
      </c>
      <c r="R25" s="17"/>
    </row>
    <row r="26" spans="1:18" ht="19.5" thickBot="1" x14ac:dyDescent="0.35">
      <c r="A26" s="60">
        <v>3</v>
      </c>
      <c r="B26" s="60" t="s">
        <v>30</v>
      </c>
      <c r="C26" s="89">
        <v>8520</v>
      </c>
      <c r="D26" s="89">
        <v>4331</v>
      </c>
      <c r="E26" s="89">
        <f t="shared" si="0"/>
        <v>4189</v>
      </c>
      <c r="F26" s="151">
        <v>686</v>
      </c>
      <c r="G26" s="151">
        <v>377</v>
      </c>
      <c r="H26" s="151">
        <v>309</v>
      </c>
      <c r="I26" s="152">
        <v>96</v>
      </c>
      <c r="J26" s="152">
        <v>63</v>
      </c>
      <c r="K26" s="152">
        <v>33</v>
      </c>
      <c r="L26" s="153">
        <v>190</v>
      </c>
      <c r="M26" s="153">
        <v>95</v>
      </c>
      <c r="N26" s="153">
        <v>95</v>
      </c>
      <c r="O26" s="53">
        <v>2444</v>
      </c>
      <c r="P26" s="53">
        <v>964</v>
      </c>
      <c r="Q26" s="53">
        <v>1258</v>
      </c>
      <c r="R26" s="17"/>
    </row>
    <row r="27" spans="1:18" ht="19.5" thickBot="1" x14ac:dyDescent="0.35">
      <c r="A27" s="60">
        <v>4</v>
      </c>
      <c r="B27" s="60" t="s">
        <v>31</v>
      </c>
      <c r="C27" s="89">
        <v>8497</v>
      </c>
      <c r="D27" s="89">
        <v>4300</v>
      </c>
      <c r="E27" s="89">
        <f t="shared" si="0"/>
        <v>4197</v>
      </c>
      <c r="F27" s="151">
        <v>780</v>
      </c>
      <c r="G27" s="151">
        <v>437</v>
      </c>
      <c r="H27" s="151">
        <v>343</v>
      </c>
      <c r="I27" s="152">
        <v>104</v>
      </c>
      <c r="J27" s="152">
        <v>60</v>
      </c>
      <c r="K27" s="152">
        <v>44</v>
      </c>
      <c r="L27" s="153">
        <v>172</v>
      </c>
      <c r="M27" s="153">
        <v>95</v>
      </c>
      <c r="N27" s="153">
        <v>77</v>
      </c>
      <c r="O27" s="53">
        <v>2448</v>
      </c>
      <c r="P27" s="53">
        <v>970</v>
      </c>
      <c r="Q27" s="53">
        <v>1276</v>
      </c>
      <c r="R27" s="17"/>
    </row>
    <row r="28" spans="1:18" ht="19.5" thickBot="1" x14ac:dyDescent="0.35">
      <c r="A28" s="60">
        <v>5</v>
      </c>
      <c r="B28" s="60" t="s">
        <v>32</v>
      </c>
      <c r="C28" s="89">
        <v>8408</v>
      </c>
      <c r="D28" s="89">
        <v>4305</v>
      </c>
      <c r="E28" s="89">
        <f t="shared" si="0"/>
        <v>4103</v>
      </c>
      <c r="F28" s="151">
        <v>771</v>
      </c>
      <c r="G28" s="151">
        <v>414</v>
      </c>
      <c r="H28" s="151">
        <v>357</v>
      </c>
      <c r="I28" s="152">
        <v>117</v>
      </c>
      <c r="J28" s="152">
        <v>63</v>
      </c>
      <c r="K28" s="152">
        <v>54</v>
      </c>
      <c r="L28" s="153">
        <v>197</v>
      </c>
      <c r="M28" s="153">
        <v>123</v>
      </c>
      <c r="N28" s="153">
        <v>74</v>
      </c>
      <c r="O28" s="53">
        <v>2637</v>
      </c>
      <c r="P28" s="53">
        <v>1070</v>
      </c>
      <c r="Q28" s="53">
        <v>1416</v>
      </c>
      <c r="R28" s="17"/>
    </row>
    <row r="29" spans="1:18" ht="19.5" thickBot="1" x14ac:dyDescent="0.35">
      <c r="A29" s="60">
        <v>6</v>
      </c>
      <c r="B29" s="60" t="s">
        <v>33</v>
      </c>
      <c r="C29" s="89">
        <v>8207</v>
      </c>
      <c r="D29" s="89">
        <v>4120</v>
      </c>
      <c r="E29" s="89">
        <f t="shared" si="0"/>
        <v>4087</v>
      </c>
      <c r="F29" s="151">
        <v>742</v>
      </c>
      <c r="G29" s="151">
        <v>396</v>
      </c>
      <c r="H29" s="151">
        <v>346</v>
      </c>
      <c r="I29" s="152">
        <v>109</v>
      </c>
      <c r="J29" s="152">
        <v>71</v>
      </c>
      <c r="K29" s="152">
        <v>38</v>
      </c>
      <c r="L29" s="153">
        <v>147</v>
      </c>
      <c r="M29" s="153">
        <v>79</v>
      </c>
      <c r="N29" s="153">
        <v>68</v>
      </c>
      <c r="O29" s="53">
        <v>2345</v>
      </c>
      <c r="P29" s="53">
        <v>903</v>
      </c>
      <c r="Q29" s="53">
        <v>1237</v>
      </c>
      <c r="R29" s="17"/>
    </row>
    <row r="30" spans="1:18" ht="19.5" thickBot="1" x14ac:dyDescent="0.35">
      <c r="A30" s="60">
        <v>7</v>
      </c>
      <c r="B30" s="60" t="s">
        <v>34</v>
      </c>
      <c r="C30" s="89">
        <v>4612</v>
      </c>
      <c r="D30" s="89">
        <v>2214</v>
      </c>
      <c r="E30" s="89">
        <f t="shared" si="0"/>
        <v>2398</v>
      </c>
      <c r="F30" s="151">
        <v>396</v>
      </c>
      <c r="G30" s="151">
        <v>202</v>
      </c>
      <c r="H30" s="151">
        <v>194</v>
      </c>
      <c r="I30" s="152">
        <v>65</v>
      </c>
      <c r="J30" s="152">
        <v>35</v>
      </c>
      <c r="K30" s="152">
        <v>30</v>
      </c>
      <c r="L30" s="153">
        <v>70</v>
      </c>
      <c r="M30" s="153">
        <v>41</v>
      </c>
      <c r="N30" s="153">
        <v>29</v>
      </c>
      <c r="O30" s="53">
        <v>1869</v>
      </c>
      <c r="P30" s="53">
        <v>770</v>
      </c>
      <c r="Q30" s="53">
        <v>983</v>
      </c>
      <c r="R30" s="17"/>
    </row>
    <row r="31" spans="1:18" ht="19.5" thickBot="1" x14ac:dyDescent="0.35">
      <c r="A31" s="60">
        <v>8</v>
      </c>
      <c r="B31" s="60" t="s">
        <v>35</v>
      </c>
      <c r="C31" s="89">
        <v>4400</v>
      </c>
      <c r="D31" s="89">
        <v>1976</v>
      </c>
      <c r="E31" s="89">
        <f t="shared" si="0"/>
        <v>2424</v>
      </c>
      <c r="F31" s="151">
        <v>235</v>
      </c>
      <c r="G31" s="151">
        <v>122</v>
      </c>
      <c r="H31" s="151">
        <v>113</v>
      </c>
      <c r="I31" s="152">
        <v>46</v>
      </c>
      <c r="J31" s="152">
        <v>23</v>
      </c>
      <c r="K31" s="152">
        <v>23</v>
      </c>
      <c r="L31" s="153">
        <v>40</v>
      </c>
      <c r="M31" s="153">
        <v>20</v>
      </c>
      <c r="N31" s="153">
        <v>20</v>
      </c>
      <c r="O31" s="53">
        <v>1468</v>
      </c>
      <c r="P31" s="53">
        <v>564</v>
      </c>
      <c r="Q31" s="53">
        <v>811</v>
      </c>
      <c r="R31" s="17"/>
    </row>
    <row r="32" spans="1:18" ht="31.5" customHeight="1" thickBot="1" x14ac:dyDescent="0.35">
      <c r="A32" s="225" t="s">
        <v>36</v>
      </c>
      <c r="B32" s="225"/>
      <c r="C32" s="54">
        <f t="shared" ref="C32:Q32" si="1">SUM(C24:C31)</f>
        <v>60640</v>
      </c>
      <c r="D32" s="54">
        <f t="shared" si="1"/>
        <v>30327</v>
      </c>
      <c r="E32" s="54">
        <f t="shared" si="1"/>
        <v>30313</v>
      </c>
      <c r="F32" s="55">
        <f t="shared" si="1"/>
        <v>4167</v>
      </c>
      <c r="G32" s="55">
        <f t="shared" si="1"/>
        <v>2228</v>
      </c>
      <c r="H32" s="55">
        <f t="shared" si="1"/>
        <v>1939</v>
      </c>
      <c r="I32" s="56">
        <f t="shared" si="1"/>
        <v>619</v>
      </c>
      <c r="J32" s="56">
        <f t="shared" si="1"/>
        <v>354</v>
      </c>
      <c r="K32" s="56">
        <f t="shared" si="1"/>
        <v>265</v>
      </c>
      <c r="L32" s="57">
        <f t="shared" si="1"/>
        <v>966</v>
      </c>
      <c r="M32" s="57">
        <f t="shared" si="1"/>
        <v>541</v>
      </c>
      <c r="N32" s="57">
        <f t="shared" si="1"/>
        <v>425</v>
      </c>
      <c r="O32" s="58">
        <f t="shared" si="1"/>
        <v>17247</v>
      </c>
      <c r="P32" s="58">
        <f t="shared" si="1"/>
        <v>6777</v>
      </c>
      <c r="Q32" s="58">
        <f t="shared" si="1"/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I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R40"/>
  <sheetViews>
    <sheetView view="pageBreakPreview" zoomScale="60" zoomScaleNormal="70" workbookViewId="0">
      <selection activeCell="O13" sqref="O13"/>
    </sheetView>
  </sheetViews>
  <sheetFormatPr defaultColWidth="9.140625" defaultRowHeight="18.75" x14ac:dyDescent="0.3"/>
  <cols>
    <col min="1" max="2" width="7.42578125" style="16" customWidth="1"/>
    <col min="3" max="3" width="10.7109375" style="16" customWidth="1"/>
    <col min="4" max="4" width="11.28515625" style="16" customWidth="1"/>
    <col min="5" max="5" width="12" style="16" customWidth="1"/>
    <col min="6" max="6" width="10.5703125" style="16" customWidth="1"/>
    <col min="7" max="7" width="9.5703125" style="16" customWidth="1"/>
    <col min="8" max="8" width="11.7109375" style="16" customWidth="1"/>
    <col min="9" max="9" width="12.140625" style="16" customWidth="1"/>
    <col min="10" max="10" width="10.28515625" style="16" customWidth="1"/>
    <col min="11" max="11" width="9.85546875" style="16" customWidth="1"/>
    <col min="12" max="12" width="11" style="16" customWidth="1"/>
    <col min="13" max="13" width="10.7109375" style="16" customWidth="1"/>
    <col min="14" max="14" width="11.42578125" style="16" customWidth="1"/>
    <col min="15" max="15" width="14.5703125" style="16" customWidth="1"/>
    <col min="16" max="16" width="15" style="16" customWidth="1"/>
    <col min="17" max="17" width="15.2851562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2" t="s">
        <v>68</v>
      </c>
      <c r="G10" s="192"/>
      <c r="H10" s="192"/>
      <c r="I10" s="192"/>
      <c r="J10" s="15"/>
      <c r="K10" s="15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156</v>
      </c>
      <c r="F19" s="187">
        <v>4</v>
      </c>
      <c r="G19" s="188"/>
      <c r="H19" s="189"/>
      <c r="I19" s="187">
        <v>152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26" t="s">
        <v>10</v>
      </c>
      <c r="B22" s="226" t="s">
        <v>11</v>
      </c>
      <c r="C22" s="227" t="s">
        <v>12</v>
      </c>
      <c r="D22" s="227" t="s">
        <v>13</v>
      </c>
      <c r="E22" s="227" t="s">
        <v>14</v>
      </c>
      <c r="F22" s="228" t="s">
        <v>15</v>
      </c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14"/>
    </row>
    <row r="23" spans="1:18" ht="187.5" customHeight="1" thickBot="1" x14ac:dyDescent="0.35">
      <c r="A23" s="226"/>
      <c r="B23" s="226"/>
      <c r="C23" s="227"/>
      <c r="D23" s="227"/>
      <c r="E23" s="227"/>
      <c r="F23" s="144" t="s">
        <v>16</v>
      </c>
      <c r="G23" s="144" t="s">
        <v>17</v>
      </c>
      <c r="H23" s="144" t="s">
        <v>18</v>
      </c>
      <c r="I23" s="145" t="s">
        <v>19</v>
      </c>
      <c r="J23" s="145" t="s">
        <v>20</v>
      </c>
      <c r="K23" s="145" t="s">
        <v>21</v>
      </c>
      <c r="L23" s="146" t="s">
        <v>22</v>
      </c>
      <c r="M23" s="146" t="s">
        <v>23</v>
      </c>
      <c r="N23" s="146" t="s">
        <v>24</v>
      </c>
      <c r="O23" s="98" t="s">
        <v>25</v>
      </c>
      <c r="P23" s="98" t="s">
        <v>26</v>
      </c>
      <c r="Q23" s="98" t="s">
        <v>27</v>
      </c>
      <c r="R23" s="17"/>
    </row>
    <row r="24" spans="1:18" ht="19.5" thickBot="1" x14ac:dyDescent="0.35">
      <c r="A24" s="60">
        <v>1</v>
      </c>
      <c r="B24" s="60" t="s">
        <v>28</v>
      </c>
      <c r="C24" s="89">
        <v>9189</v>
      </c>
      <c r="D24" s="89">
        <v>4613</v>
      </c>
      <c r="E24" s="89">
        <f>C24-D24</f>
        <v>4576</v>
      </c>
      <c r="F24" s="151">
        <v>1</v>
      </c>
      <c r="G24" s="151">
        <v>1</v>
      </c>
      <c r="H24" s="147">
        <v>0</v>
      </c>
      <c r="I24" s="152">
        <v>1</v>
      </c>
      <c r="J24" s="152">
        <v>1</v>
      </c>
      <c r="K24" s="143">
        <v>0</v>
      </c>
      <c r="L24" s="90">
        <v>0</v>
      </c>
      <c r="M24" s="90">
        <v>0</v>
      </c>
      <c r="N24" s="90">
        <v>0</v>
      </c>
      <c r="O24" s="53">
        <v>1684</v>
      </c>
      <c r="P24" s="53">
        <v>603</v>
      </c>
      <c r="Q24" s="53">
        <v>782</v>
      </c>
      <c r="R24" s="17"/>
    </row>
    <row r="25" spans="1:18" ht="19.5" thickBot="1" x14ac:dyDescent="0.35">
      <c r="A25" s="60">
        <v>2</v>
      </c>
      <c r="B25" s="60" t="s">
        <v>29</v>
      </c>
      <c r="C25" s="89">
        <v>8604</v>
      </c>
      <c r="D25" s="89">
        <v>4348</v>
      </c>
      <c r="E25" s="89">
        <v>4222</v>
      </c>
      <c r="F25" s="151">
        <v>1056</v>
      </c>
      <c r="G25" s="151">
        <v>377</v>
      </c>
      <c r="H25" s="151">
        <v>679</v>
      </c>
      <c r="I25" s="152">
        <v>123</v>
      </c>
      <c r="J25" s="152">
        <v>51</v>
      </c>
      <c r="K25" s="152">
        <v>72</v>
      </c>
      <c r="L25" s="153">
        <v>268</v>
      </c>
      <c r="M25" s="153">
        <v>81</v>
      </c>
      <c r="N25" s="153">
        <v>187</v>
      </c>
      <c r="O25" s="53">
        <v>2352</v>
      </c>
      <c r="P25" s="53">
        <v>933</v>
      </c>
      <c r="Q25" s="53">
        <v>1174</v>
      </c>
      <c r="R25" s="17"/>
    </row>
    <row r="26" spans="1:18" ht="19.5" thickBot="1" x14ac:dyDescent="0.35">
      <c r="A26" s="60">
        <v>3</v>
      </c>
      <c r="B26" s="60" t="s">
        <v>30</v>
      </c>
      <c r="C26" s="89">
        <v>8424</v>
      </c>
      <c r="D26" s="89">
        <v>4282</v>
      </c>
      <c r="E26" s="89">
        <v>4156</v>
      </c>
      <c r="F26" s="151">
        <v>941</v>
      </c>
      <c r="G26" s="151">
        <v>297</v>
      </c>
      <c r="H26" s="151">
        <v>644</v>
      </c>
      <c r="I26" s="152">
        <v>136</v>
      </c>
      <c r="J26" s="152">
        <v>36</v>
      </c>
      <c r="K26" s="152">
        <v>100</v>
      </c>
      <c r="L26" s="153">
        <v>353</v>
      </c>
      <c r="M26" s="153">
        <v>102</v>
      </c>
      <c r="N26" s="153">
        <v>251</v>
      </c>
      <c r="O26" s="53">
        <v>2444</v>
      </c>
      <c r="P26" s="53">
        <v>964</v>
      </c>
      <c r="Q26" s="53">
        <v>1258</v>
      </c>
      <c r="R26" s="17"/>
    </row>
    <row r="27" spans="1:18" ht="19.5" thickBot="1" x14ac:dyDescent="0.35">
      <c r="A27" s="60">
        <v>4</v>
      </c>
      <c r="B27" s="60" t="s">
        <v>31</v>
      </c>
      <c r="C27" s="89">
        <v>8405</v>
      </c>
      <c r="D27" s="89">
        <v>4260</v>
      </c>
      <c r="E27" s="89">
        <v>4140</v>
      </c>
      <c r="F27" s="151">
        <v>802</v>
      </c>
      <c r="G27" s="151">
        <v>221</v>
      </c>
      <c r="H27" s="151">
        <v>581</v>
      </c>
      <c r="I27" s="152">
        <v>129</v>
      </c>
      <c r="J27" s="152">
        <v>21</v>
      </c>
      <c r="K27" s="152">
        <v>108</v>
      </c>
      <c r="L27" s="153">
        <v>261</v>
      </c>
      <c r="M27" s="153">
        <v>68</v>
      </c>
      <c r="N27" s="153">
        <v>193</v>
      </c>
      <c r="O27" s="53">
        <v>2448</v>
      </c>
      <c r="P27" s="53">
        <v>970</v>
      </c>
      <c r="Q27" s="53">
        <v>1276</v>
      </c>
      <c r="R27" s="17"/>
    </row>
    <row r="28" spans="1:18" ht="19.5" thickBot="1" x14ac:dyDescent="0.35">
      <c r="A28" s="60">
        <v>5</v>
      </c>
      <c r="B28" s="60" t="s">
        <v>32</v>
      </c>
      <c r="C28" s="89">
        <v>8312</v>
      </c>
      <c r="D28" s="89">
        <v>4284</v>
      </c>
      <c r="E28" s="89">
        <v>4059</v>
      </c>
      <c r="F28" s="151">
        <v>753</v>
      </c>
      <c r="G28" s="151">
        <v>168</v>
      </c>
      <c r="H28" s="151">
        <v>585</v>
      </c>
      <c r="I28" s="152">
        <v>136</v>
      </c>
      <c r="J28" s="152">
        <v>18</v>
      </c>
      <c r="K28" s="152">
        <v>118</v>
      </c>
      <c r="L28" s="153">
        <v>278</v>
      </c>
      <c r="M28" s="153">
        <v>55</v>
      </c>
      <c r="N28" s="153">
        <v>223</v>
      </c>
      <c r="O28" s="53">
        <v>2637</v>
      </c>
      <c r="P28" s="53">
        <v>1070</v>
      </c>
      <c r="Q28" s="53">
        <v>1416</v>
      </c>
      <c r="R28" s="17"/>
    </row>
    <row r="29" spans="1:18" ht="19.5" thickBot="1" x14ac:dyDescent="0.35">
      <c r="A29" s="60">
        <v>6</v>
      </c>
      <c r="B29" s="60" t="s">
        <v>33</v>
      </c>
      <c r="C29" s="89">
        <v>8145</v>
      </c>
      <c r="D29" s="89">
        <v>4090</v>
      </c>
      <c r="E29" s="89">
        <v>4034</v>
      </c>
      <c r="F29" s="151">
        <v>641</v>
      </c>
      <c r="G29" s="151">
        <v>130</v>
      </c>
      <c r="H29" s="151">
        <v>511</v>
      </c>
      <c r="I29" s="152">
        <v>117</v>
      </c>
      <c r="J29" s="152">
        <v>12</v>
      </c>
      <c r="K29" s="152">
        <v>105</v>
      </c>
      <c r="L29" s="153">
        <v>172</v>
      </c>
      <c r="M29" s="153">
        <v>27</v>
      </c>
      <c r="N29" s="153">
        <v>145</v>
      </c>
      <c r="O29" s="53">
        <v>2345</v>
      </c>
      <c r="P29" s="53">
        <v>903</v>
      </c>
      <c r="Q29" s="53">
        <v>1237</v>
      </c>
      <c r="R29" s="17"/>
    </row>
    <row r="30" spans="1:18" ht="19.5" thickBot="1" x14ac:dyDescent="0.35">
      <c r="A30" s="60">
        <v>7</v>
      </c>
      <c r="B30" s="60" t="s">
        <v>34</v>
      </c>
      <c r="C30" s="89">
        <v>4570</v>
      </c>
      <c r="D30" s="89">
        <v>2210</v>
      </c>
      <c r="E30" s="89">
        <v>2363</v>
      </c>
      <c r="F30" s="151">
        <v>519</v>
      </c>
      <c r="G30" s="151">
        <v>112</v>
      </c>
      <c r="H30" s="151">
        <v>407</v>
      </c>
      <c r="I30" s="152">
        <v>114</v>
      </c>
      <c r="J30" s="152">
        <v>22</v>
      </c>
      <c r="K30" s="152">
        <v>92</v>
      </c>
      <c r="L30" s="153">
        <v>166</v>
      </c>
      <c r="M30" s="153">
        <v>30</v>
      </c>
      <c r="N30" s="153">
        <v>136</v>
      </c>
      <c r="O30" s="53">
        <v>1869</v>
      </c>
      <c r="P30" s="53">
        <v>770</v>
      </c>
      <c r="Q30" s="53">
        <v>983</v>
      </c>
      <c r="R30" s="17"/>
    </row>
    <row r="31" spans="1:18" ht="19.5" thickBot="1" x14ac:dyDescent="0.35">
      <c r="A31" s="60">
        <v>8</v>
      </c>
      <c r="B31" s="60" t="s">
        <v>35</v>
      </c>
      <c r="C31" s="89">
        <v>4384</v>
      </c>
      <c r="D31" s="89">
        <v>2014</v>
      </c>
      <c r="E31" s="89">
        <v>2409</v>
      </c>
      <c r="F31" s="151">
        <v>413</v>
      </c>
      <c r="G31" s="151">
        <v>64</v>
      </c>
      <c r="H31" s="151">
        <v>349</v>
      </c>
      <c r="I31" s="152">
        <v>109</v>
      </c>
      <c r="J31" s="152">
        <v>12</v>
      </c>
      <c r="K31" s="152">
        <v>97</v>
      </c>
      <c r="L31" s="153">
        <v>138</v>
      </c>
      <c r="M31" s="153">
        <v>18</v>
      </c>
      <c r="N31" s="153">
        <v>120</v>
      </c>
      <c r="O31" s="53">
        <v>1468</v>
      </c>
      <c r="P31" s="53">
        <v>564</v>
      </c>
      <c r="Q31" s="53">
        <v>811</v>
      </c>
      <c r="R31" s="17"/>
    </row>
    <row r="32" spans="1:18" ht="30" customHeight="1" thickBot="1" x14ac:dyDescent="0.35">
      <c r="A32" s="225" t="s">
        <v>36</v>
      </c>
      <c r="B32" s="225"/>
      <c r="C32" s="89">
        <f t="shared" ref="C32:Q32" si="0">SUM(C24:C31)</f>
        <v>60033</v>
      </c>
      <c r="D32" s="54">
        <f t="shared" si="0"/>
        <v>30101</v>
      </c>
      <c r="E32" s="54">
        <f t="shared" si="0"/>
        <v>29959</v>
      </c>
      <c r="F32" s="55">
        <f t="shared" si="0"/>
        <v>5126</v>
      </c>
      <c r="G32" s="55">
        <f t="shared" si="0"/>
        <v>1370</v>
      </c>
      <c r="H32" s="55">
        <f t="shared" si="0"/>
        <v>3756</v>
      </c>
      <c r="I32" s="56">
        <f t="shared" si="0"/>
        <v>865</v>
      </c>
      <c r="J32" s="56">
        <f t="shared" si="0"/>
        <v>173</v>
      </c>
      <c r="K32" s="56">
        <f t="shared" si="0"/>
        <v>692</v>
      </c>
      <c r="L32" s="57">
        <f t="shared" si="0"/>
        <v>1636</v>
      </c>
      <c r="M32" s="57">
        <f t="shared" si="0"/>
        <v>381</v>
      </c>
      <c r="N32" s="57">
        <f t="shared" si="0"/>
        <v>1255</v>
      </c>
      <c r="O32" s="58">
        <f t="shared" si="0"/>
        <v>17247</v>
      </c>
      <c r="P32" s="58">
        <f t="shared" si="0"/>
        <v>6777</v>
      </c>
      <c r="Q32" s="58">
        <f t="shared" si="0"/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I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R40"/>
  <sheetViews>
    <sheetView view="pageBreakPreview" zoomScale="60" zoomScaleNormal="70" workbookViewId="0">
      <selection activeCell="O17" sqref="O17"/>
    </sheetView>
  </sheetViews>
  <sheetFormatPr defaultColWidth="9.140625" defaultRowHeight="18.75" x14ac:dyDescent="0.3"/>
  <cols>
    <col min="1" max="2" width="7.42578125" style="16" customWidth="1"/>
    <col min="3" max="3" width="10.5703125" style="16" customWidth="1"/>
    <col min="4" max="4" width="12" style="16" customWidth="1"/>
    <col min="5" max="5" width="13.42578125" style="16" customWidth="1"/>
    <col min="6" max="6" width="13.7109375" style="16" customWidth="1"/>
    <col min="7" max="7" width="9.85546875" style="16" customWidth="1"/>
    <col min="8" max="8" width="10.5703125" style="16" customWidth="1"/>
    <col min="9" max="9" width="11" style="16" customWidth="1"/>
    <col min="10" max="10" width="11.28515625" style="16" customWidth="1"/>
    <col min="11" max="11" width="10.5703125" style="16" customWidth="1"/>
    <col min="12" max="12" width="10.7109375" style="16" customWidth="1"/>
    <col min="13" max="13" width="11.28515625" style="16" customWidth="1"/>
    <col min="14" max="14" width="12" style="16" customWidth="1"/>
    <col min="15" max="15" width="14.85546875" style="16" customWidth="1"/>
    <col min="16" max="16" width="15.5703125" style="16" customWidth="1"/>
    <col min="17" max="17" width="13.710937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2" t="s">
        <v>69</v>
      </c>
      <c r="G10" s="192"/>
      <c r="H10" s="192"/>
      <c r="I10" s="192"/>
      <c r="J10" s="15"/>
      <c r="K10" s="15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156</v>
      </c>
      <c r="F19" s="187">
        <v>1</v>
      </c>
      <c r="G19" s="188"/>
      <c r="H19" s="189"/>
      <c r="I19" s="187">
        <v>155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26" t="s">
        <v>10</v>
      </c>
      <c r="B22" s="226" t="s">
        <v>11</v>
      </c>
      <c r="C22" s="227" t="s">
        <v>12</v>
      </c>
      <c r="D22" s="227" t="s">
        <v>13</v>
      </c>
      <c r="E22" s="227" t="s">
        <v>14</v>
      </c>
      <c r="F22" s="228" t="s">
        <v>15</v>
      </c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14"/>
    </row>
    <row r="23" spans="1:18" ht="203.25" customHeight="1" thickBot="1" x14ac:dyDescent="0.35">
      <c r="A23" s="226"/>
      <c r="B23" s="226"/>
      <c r="C23" s="227"/>
      <c r="D23" s="227"/>
      <c r="E23" s="227"/>
      <c r="F23" s="144" t="s">
        <v>16</v>
      </c>
      <c r="G23" s="144" t="s">
        <v>17</v>
      </c>
      <c r="H23" s="144" t="s">
        <v>18</v>
      </c>
      <c r="I23" s="145" t="s">
        <v>19</v>
      </c>
      <c r="J23" s="145" t="s">
        <v>20</v>
      </c>
      <c r="K23" s="145" t="s">
        <v>21</v>
      </c>
      <c r="L23" s="146" t="s">
        <v>22</v>
      </c>
      <c r="M23" s="146" t="s">
        <v>23</v>
      </c>
      <c r="N23" s="146" t="s">
        <v>24</v>
      </c>
      <c r="O23" s="98" t="s">
        <v>25</v>
      </c>
      <c r="P23" s="98" t="s">
        <v>26</v>
      </c>
      <c r="Q23" s="98" t="s">
        <v>27</v>
      </c>
      <c r="R23" s="17"/>
    </row>
    <row r="24" spans="1:18" ht="19.5" thickBot="1" x14ac:dyDescent="0.35">
      <c r="A24" s="60">
        <v>1</v>
      </c>
      <c r="B24" s="60" t="s">
        <v>28</v>
      </c>
      <c r="C24" s="61">
        <v>9041</v>
      </c>
      <c r="D24" s="61">
        <v>4542</v>
      </c>
      <c r="E24" s="61">
        <f>C24-D24</f>
        <v>4499</v>
      </c>
      <c r="F24" s="158">
        <v>0</v>
      </c>
      <c r="G24" s="158">
        <v>0</v>
      </c>
      <c r="H24" s="158">
        <v>0</v>
      </c>
      <c r="I24" s="159">
        <v>0</v>
      </c>
      <c r="J24" s="159">
        <v>0</v>
      </c>
      <c r="K24" s="159">
        <v>0</v>
      </c>
      <c r="L24" s="160">
        <v>1</v>
      </c>
      <c r="M24" s="160">
        <v>1</v>
      </c>
      <c r="N24" s="160">
        <v>0</v>
      </c>
      <c r="O24" s="65">
        <v>1684</v>
      </c>
      <c r="P24" s="65">
        <v>603</v>
      </c>
      <c r="Q24" s="65">
        <v>782</v>
      </c>
      <c r="R24" s="17"/>
    </row>
    <row r="25" spans="1:18" ht="19.5" thickBot="1" x14ac:dyDescent="0.35">
      <c r="A25" s="60">
        <v>2</v>
      </c>
      <c r="B25" s="60" t="s">
        <v>29</v>
      </c>
      <c r="C25" s="61">
        <v>8504</v>
      </c>
      <c r="D25" s="61">
        <v>4335</v>
      </c>
      <c r="E25" s="61">
        <f t="shared" ref="E25:E31" si="0">C25-D25</f>
        <v>4169</v>
      </c>
      <c r="F25" s="158">
        <v>8</v>
      </c>
      <c r="G25" s="158">
        <v>6</v>
      </c>
      <c r="H25" s="158">
        <v>2</v>
      </c>
      <c r="I25" s="159">
        <v>1</v>
      </c>
      <c r="J25" s="63">
        <v>0</v>
      </c>
      <c r="K25" s="63">
        <v>1</v>
      </c>
      <c r="L25" s="160">
        <v>1</v>
      </c>
      <c r="M25" s="64">
        <v>0</v>
      </c>
      <c r="N25" s="160">
        <v>1</v>
      </c>
      <c r="O25" s="65">
        <v>2352</v>
      </c>
      <c r="P25" s="65">
        <v>933</v>
      </c>
      <c r="Q25" s="65">
        <v>1174</v>
      </c>
      <c r="R25" s="17"/>
    </row>
    <row r="26" spans="1:18" ht="19.5" thickBot="1" x14ac:dyDescent="0.35">
      <c r="A26" s="60">
        <v>3</v>
      </c>
      <c r="B26" s="60" t="s">
        <v>30</v>
      </c>
      <c r="C26" s="61">
        <v>8310</v>
      </c>
      <c r="D26" s="61">
        <v>4215</v>
      </c>
      <c r="E26" s="61">
        <f t="shared" si="0"/>
        <v>4095</v>
      </c>
      <c r="F26" s="158">
        <v>12</v>
      </c>
      <c r="G26" s="158">
        <v>8</v>
      </c>
      <c r="H26" s="158">
        <v>4</v>
      </c>
      <c r="I26" s="159">
        <v>1</v>
      </c>
      <c r="J26" s="159">
        <v>1</v>
      </c>
      <c r="K26" s="159">
        <v>0</v>
      </c>
      <c r="L26" s="160">
        <v>3</v>
      </c>
      <c r="M26" s="160">
        <v>2</v>
      </c>
      <c r="N26" s="64">
        <v>1</v>
      </c>
      <c r="O26" s="65">
        <v>2444</v>
      </c>
      <c r="P26" s="65">
        <v>964</v>
      </c>
      <c r="Q26" s="65">
        <v>1258</v>
      </c>
      <c r="R26" s="17"/>
    </row>
    <row r="27" spans="1:18" ht="19.5" thickBot="1" x14ac:dyDescent="0.35">
      <c r="A27" s="60">
        <v>4</v>
      </c>
      <c r="B27" s="60" t="s">
        <v>31</v>
      </c>
      <c r="C27" s="61">
        <v>8316</v>
      </c>
      <c r="D27" s="61">
        <v>4209</v>
      </c>
      <c r="E27" s="61">
        <f t="shared" si="0"/>
        <v>4107</v>
      </c>
      <c r="F27" s="158">
        <v>10</v>
      </c>
      <c r="G27" s="158">
        <v>6</v>
      </c>
      <c r="H27" s="158">
        <v>4</v>
      </c>
      <c r="I27" s="63">
        <v>0</v>
      </c>
      <c r="J27" s="159">
        <v>0</v>
      </c>
      <c r="K27" s="63">
        <v>0</v>
      </c>
      <c r="L27" s="160">
        <v>1</v>
      </c>
      <c r="M27" s="160">
        <v>1</v>
      </c>
      <c r="N27" s="64">
        <v>0</v>
      </c>
      <c r="O27" s="65">
        <v>2448</v>
      </c>
      <c r="P27" s="65">
        <v>970</v>
      </c>
      <c r="Q27" s="65">
        <v>1276</v>
      </c>
      <c r="R27" s="17"/>
    </row>
    <row r="28" spans="1:18" ht="19.5" thickBot="1" x14ac:dyDescent="0.35">
      <c r="A28" s="60">
        <v>5</v>
      </c>
      <c r="B28" s="60" t="s">
        <v>32</v>
      </c>
      <c r="C28" s="61">
        <v>8230</v>
      </c>
      <c r="D28" s="61">
        <v>4213</v>
      </c>
      <c r="E28" s="61">
        <f t="shared" si="0"/>
        <v>4017</v>
      </c>
      <c r="F28" s="158">
        <v>827</v>
      </c>
      <c r="G28" s="158">
        <v>422</v>
      </c>
      <c r="H28" s="158">
        <v>405</v>
      </c>
      <c r="I28" s="159">
        <v>92</v>
      </c>
      <c r="J28" s="159">
        <v>56</v>
      </c>
      <c r="K28" s="159">
        <v>36</v>
      </c>
      <c r="L28" s="160">
        <v>180</v>
      </c>
      <c r="M28" s="160">
        <v>98</v>
      </c>
      <c r="N28" s="160">
        <v>82</v>
      </c>
      <c r="O28" s="65">
        <v>2637</v>
      </c>
      <c r="P28" s="65">
        <v>1070</v>
      </c>
      <c r="Q28" s="65">
        <v>1416</v>
      </c>
      <c r="R28" s="17"/>
    </row>
    <row r="29" spans="1:18" ht="19.5" thickBot="1" x14ac:dyDescent="0.35">
      <c r="A29" s="60">
        <v>6</v>
      </c>
      <c r="B29" s="60" t="s">
        <v>33</v>
      </c>
      <c r="C29" s="61">
        <v>8021</v>
      </c>
      <c r="D29" s="61">
        <v>4042</v>
      </c>
      <c r="E29" s="61">
        <f t="shared" si="0"/>
        <v>3979</v>
      </c>
      <c r="F29" s="158">
        <v>724</v>
      </c>
      <c r="G29" s="158">
        <v>307</v>
      </c>
      <c r="H29" s="158">
        <v>417</v>
      </c>
      <c r="I29" s="159">
        <v>62</v>
      </c>
      <c r="J29" s="159">
        <v>35</v>
      </c>
      <c r="K29" s="159">
        <v>27</v>
      </c>
      <c r="L29" s="160">
        <v>90</v>
      </c>
      <c r="M29" s="160">
        <v>50</v>
      </c>
      <c r="N29" s="160">
        <v>40</v>
      </c>
      <c r="O29" s="65">
        <v>2345</v>
      </c>
      <c r="P29" s="65">
        <v>903</v>
      </c>
      <c r="Q29" s="65">
        <v>1237</v>
      </c>
      <c r="R29" s="17"/>
    </row>
    <row r="30" spans="1:18" ht="19.5" thickBot="1" x14ac:dyDescent="0.35">
      <c r="A30" s="60">
        <v>7</v>
      </c>
      <c r="B30" s="60" t="s">
        <v>34</v>
      </c>
      <c r="C30" s="61">
        <v>4506</v>
      </c>
      <c r="D30" s="61">
        <v>2173</v>
      </c>
      <c r="E30" s="61">
        <f t="shared" si="0"/>
        <v>2333</v>
      </c>
      <c r="F30" s="158">
        <v>502</v>
      </c>
      <c r="G30" s="158">
        <v>207</v>
      </c>
      <c r="H30" s="158">
        <v>295</v>
      </c>
      <c r="I30" s="159">
        <v>66</v>
      </c>
      <c r="J30" s="159">
        <v>26</v>
      </c>
      <c r="K30" s="159">
        <v>40</v>
      </c>
      <c r="L30" s="160">
        <v>96</v>
      </c>
      <c r="M30" s="160">
        <v>44</v>
      </c>
      <c r="N30" s="160">
        <v>52</v>
      </c>
      <c r="O30" s="65">
        <v>1869</v>
      </c>
      <c r="P30" s="65">
        <v>770</v>
      </c>
      <c r="Q30" s="65">
        <v>983</v>
      </c>
      <c r="R30" s="17"/>
    </row>
    <row r="31" spans="1:18" ht="19.5" thickBot="1" x14ac:dyDescent="0.35">
      <c r="A31" s="60">
        <v>8</v>
      </c>
      <c r="B31" s="60" t="s">
        <v>35</v>
      </c>
      <c r="C31" s="61">
        <v>4354</v>
      </c>
      <c r="D31" s="61">
        <v>1937</v>
      </c>
      <c r="E31" s="61">
        <f t="shared" si="0"/>
        <v>2417</v>
      </c>
      <c r="F31" s="158">
        <v>354</v>
      </c>
      <c r="G31" s="158">
        <v>143</v>
      </c>
      <c r="H31" s="158">
        <v>211</v>
      </c>
      <c r="I31" s="159">
        <v>55</v>
      </c>
      <c r="J31" s="159">
        <v>23</v>
      </c>
      <c r="K31" s="159">
        <v>32</v>
      </c>
      <c r="L31" s="160">
        <v>80</v>
      </c>
      <c r="M31" s="160">
        <v>45</v>
      </c>
      <c r="N31" s="160">
        <v>35</v>
      </c>
      <c r="O31" s="65">
        <v>1468</v>
      </c>
      <c r="P31" s="65">
        <v>564</v>
      </c>
      <c r="Q31" s="65">
        <v>811</v>
      </c>
      <c r="R31" s="17"/>
    </row>
    <row r="32" spans="1:18" ht="41.25" customHeight="1" thickBot="1" x14ac:dyDescent="0.35">
      <c r="A32" s="225" t="s">
        <v>36</v>
      </c>
      <c r="B32" s="225"/>
      <c r="C32" s="66">
        <f t="shared" ref="C32:Q32" si="1">SUM(C24:C31)</f>
        <v>59282</v>
      </c>
      <c r="D32" s="66">
        <f>SUM(D24:D31)</f>
        <v>29666</v>
      </c>
      <c r="E32" s="66">
        <f t="shared" si="1"/>
        <v>29616</v>
      </c>
      <c r="F32" s="67">
        <f t="shared" si="1"/>
        <v>2437</v>
      </c>
      <c r="G32" s="67">
        <f t="shared" si="1"/>
        <v>1099</v>
      </c>
      <c r="H32" s="67">
        <f t="shared" si="1"/>
        <v>1338</v>
      </c>
      <c r="I32" s="68">
        <f t="shared" si="1"/>
        <v>277</v>
      </c>
      <c r="J32" s="68">
        <f t="shared" si="1"/>
        <v>141</v>
      </c>
      <c r="K32" s="68">
        <f t="shared" si="1"/>
        <v>136</v>
      </c>
      <c r="L32" s="69">
        <f t="shared" si="1"/>
        <v>452</v>
      </c>
      <c r="M32" s="69">
        <f t="shared" si="1"/>
        <v>241</v>
      </c>
      <c r="N32" s="69">
        <f t="shared" si="1"/>
        <v>211</v>
      </c>
      <c r="O32" s="70">
        <f t="shared" si="1"/>
        <v>17247</v>
      </c>
      <c r="P32" s="70">
        <f t="shared" si="1"/>
        <v>6777</v>
      </c>
      <c r="Q32" s="70">
        <f t="shared" si="1"/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I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R40"/>
  <sheetViews>
    <sheetView view="pageBreakPreview" zoomScale="60" zoomScaleNormal="70" workbookViewId="0">
      <selection activeCell="N13" sqref="N13"/>
    </sheetView>
  </sheetViews>
  <sheetFormatPr defaultColWidth="9.140625" defaultRowHeight="18.75" x14ac:dyDescent="0.3"/>
  <cols>
    <col min="1" max="1" width="7.42578125" style="16" customWidth="1"/>
    <col min="2" max="2" width="8.5703125" style="16" customWidth="1"/>
    <col min="3" max="3" width="13.140625" style="16" customWidth="1"/>
    <col min="4" max="4" width="11" style="16" customWidth="1"/>
    <col min="5" max="5" width="9.140625" style="16" customWidth="1"/>
    <col min="6" max="6" width="12.42578125" style="16" customWidth="1"/>
    <col min="7" max="7" width="13.140625" style="16" customWidth="1"/>
    <col min="8" max="8" width="10.28515625" style="16" customWidth="1"/>
    <col min="9" max="9" width="9.5703125" style="16" customWidth="1"/>
    <col min="10" max="10" width="7.42578125" style="16" customWidth="1"/>
    <col min="11" max="11" width="10.7109375" style="16" customWidth="1"/>
    <col min="12" max="12" width="13.85546875" style="16" customWidth="1"/>
    <col min="13" max="13" width="13.5703125" style="16" customWidth="1"/>
    <col min="14" max="14" width="12.42578125" style="16" customWidth="1"/>
    <col min="15" max="15" width="14.28515625" style="16" customWidth="1"/>
    <col min="16" max="16" width="13.5703125" style="16" customWidth="1"/>
    <col min="17" max="17" width="16.2851562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4" t="s">
        <v>70</v>
      </c>
      <c r="G10" s="194"/>
      <c r="H10" s="194"/>
      <c r="I10" s="194"/>
      <c r="J10" s="194"/>
      <c r="K10" s="194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84</v>
      </c>
      <c r="F19" s="187">
        <v>0</v>
      </c>
      <c r="G19" s="188"/>
      <c r="H19" s="189"/>
      <c r="I19" s="187">
        <v>84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9.75" customHeight="1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26" t="s">
        <v>10</v>
      </c>
      <c r="B22" s="226" t="s">
        <v>11</v>
      </c>
      <c r="C22" s="227" t="s">
        <v>12</v>
      </c>
      <c r="D22" s="227" t="s">
        <v>13</v>
      </c>
      <c r="E22" s="227" t="s">
        <v>14</v>
      </c>
      <c r="F22" s="228" t="s">
        <v>15</v>
      </c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14"/>
    </row>
    <row r="23" spans="1:18" ht="168" customHeight="1" thickBot="1" x14ac:dyDescent="0.35">
      <c r="A23" s="226"/>
      <c r="B23" s="226"/>
      <c r="C23" s="227"/>
      <c r="D23" s="227"/>
      <c r="E23" s="227"/>
      <c r="F23" s="144" t="s">
        <v>16</v>
      </c>
      <c r="G23" s="144" t="s">
        <v>17</v>
      </c>
      <c r="H23" s="144" t="s">
        <v>18</v>
      </c>
      <c r="I23" s="145" t="s">
        <v>19</v>
      </c>
      <c r="J23" s="145" t="s">
        <v>20</v>
      </c>
      <c r="K23" s="145" t="s">
        <v>21</v>
      </c>
      <c r="L23" s="146" t="s">
        <v>22</v>
      </c>
      <c r="M23" s="146" t="s">
        <v>23</v>
      </c>
      <c r="N23" s="146" t="s">
        <v>24</v>
      </c>
      <c r="O23" s="98" t="s">
        <v>25</v>
      </c>
      <c r="P23" s="98" t="s">
        <v>26</v>
      </c>
      <c r="Q23" s="98" t="s">
        <v>27</v>
      </c>
      <c r="R23" s="17"/>
    </row>
    <row r="24" spans="1:18" ht="19.5" thickBot="1" x14ac:dyDescent="0.35">
      <c r="A24" s="60">
        <v>1</v>
      </c>
      <c r="B24" s="60" t="s">
        <v>28</v>
      </c>
      <c r="C24" s="89">
        <v>7352</v>
      </c>
      <c r="D24" s="89">
        <v>3676</v>
      </c>
      <c r="E24" s="89">
        <f>C24-D24</f>
        <v>3676</v>
      </c>
      <c r="F24" s="147">
        <v>0</v>
      </c>
      <c r="G24" s="147">
        <v>0</v>
      </c>
      <c r="H24" s="147">
        <v>0</v>
      </c>
      <c r="I24" s="143">
        <v>0</v>
      </c>
      <c r="J24" s="143">
        <v>0</v>
      </c>
      <c r="K24" s="143">
        <v>0</v>
      </c>
      <c r="L24" s="90">
        <v>0</v>
      </c>
      <c r="M24" s="90">
        <v>0</v>
      </c>
      <c r="N24" s="90">
        <v>0</v>
      </c>
      <c r="O24" s="53">
        <v>1684</v>
      </c>
      <c r="P24" s="53">
        <v>603</v>
      </c>
      <c r="Q24" s="53">
        <v>782</v>
      </c>
      <c r="R24" s="17"/>
    </row>
    <row r="25" spans="1:18" ht="19.5" thickBot="1" x14ac:dyDescent="0.35">
      <c r="A25" s="60">
        <v>2</v>
      </c>
      <c r="B25" s="60" t="s">
        <v>29</v>
      </c>
      <c r="C25" s="89">
        <v>6838</v>
      </c>
      <c r="D25" s="89">
        <v>3473</v>
      </c>
      <c r="E25" s="89">
        <f t="shared" ref="E25:E30" si="0">C25-D25</f>
        <v>3365</v>
      </c>
      <c r="F25" s="147">
        <v>0</v>
      </c>
      <c r="G25" s="147">
        <v>0</v>
      </c>
      <c r="H25" s="147">
        <v>0</v>
      </c>
      <c r="I25" s="143">
        <v>0</v>
      </c>
      <c r="J25" s="143">
        <v>0</v>
      </c>
      <c r="K25" s="143">
        <v>0</v>
      </c>
      <c r="L25" s="90">
        <v>0</v>
      </c>
      <c r="M25" s="90">
        <v>0</v>
      </c>
      <c r="N25" s="90">
        <v>0</v>
      </c>
      <c r="O25" s="53">
        <v>2352</v>
      </c>
      <c r="P25" s="53">
        <v>933</v>
      </c>
      <c r="Q25" s="53">
        <v>1174</v>
      </c>
      <c r="R25" s="17"/>
    </row>
    <row r="26" spans="1:18" ht="19.5" thickBot="1" x14ac:dyDescent="0.35">
      <c r="A26" s="60">
        <v>3</v>
      </c>
      <c r="B26" s="60" t="s">
        <v>30</v>
      </c>
      <c r="C26" s="89">
        <v>6744</v>
      </c>
      <c r="D26" s="89">
        <v>3409</v>
      </c>
      <c r="E26" s="89">
        <f t="shared" si="0"/>
        <v>3335</v>
      </c>
      <c r="F26" s="151">
        <v>5</v>
      </c>
      <c r="G26" s="151">
        <v>3</v>
      </c>
      <c r="H26" s="151">
        <v>2</v>
      </c>
      <c r="I26" s="143">
        <v>0</v>
      </c>
      <c r="J26" s="143">
        <v>0</v>
      </c>
      <c r="K26" s="143">
        <v>0</v>
      </c>
      <c r="L26" s="90">
        <v>0</v>
      </c>
      <c r="M26" s="90">
        <v>0</v>
      </c>
      <c r="N26" s="90">
        <v>0</v>
      </c>
      <c r="O26" s="53">
        <v>2444</v>
      </c>
      <c r="P26" s="53">
        <v>964</v>
      </c>
      <c r="Q26" s="53">
        <v>1258</v>
      </c>
      <c r="R26" s="17"/>
    </row>
    <row r="27" spans="1:18" ht="19.5" thickBot="1" x14ac:dyDescent="0.35">
      <c r="A27" s="60">
        <v>4</v>
      </c>
      <c r="B27" s="60" t="s">
        <v>31</v>
      </c>
      <c r="C27" s="89">
        <v>6819</v>
      </c>
      <c r="D27" s="89">
        <v>3408</v>
      </c>
      <c r="E27" s="89">
        <f t="shared" si="0"/>
        <v>3411</v>
      </c>
      <c r="F27" s="151">
        <v>93</v>
      </c>
      <c r="G27" s="151">
        <v>78</v>
      </c>
      <c r="H27" s="151">
        <v>15</v>
      </c>
      <c r="I27" s="152">
        <v>14</v>
      </c>
      <c r="J27" s="152">
        <v>11</v>
      </c>
      <c r="K27" s="152">
        <v>3</v>
      </c>
      <c r="L27" s="153">
        <v>25</v>
      </c>
      <c r="M27" s="153">
        <v>23</v>
      </c>
      <c r="N27" s="153">
        <v>2</v>
      </c>
      <c r="O27" s="53">
        <v>2448</v>
      </c>
      <c r="P27" s="53">
        <v>970</v>
      </c>
      <c r="Q27" s="53">
        <v>1276</v>
      </c>
      <c r="R27" s="17"/>
    </row>
    <row r="28" spans="1:18" ht="19.5" thickBot="1" x14ac:dyDescent="0.35">
      <c r="A28" s="60">
        <v>5</v>
      </c>
      <c r="B28" s="60" t="s">
        <v>32</v>
      </c>
      <c r="C28" s="89">
        <v>6789</v>
      </c>
      <c r="D28" s="89">
        <v>3453</v>
      </c>
      <c r="E28" s="89">
        <f t="shared" si="0"/>
        <v>3336</v>
      </c>
      <c r="F28" s="151">
        <v>111</v>
      </c>
      <c r="G28" s="151">
        <v>90</v>
      </c>
      <c r="H28" s="151">
        <v>21</v>
      </c>
      <c r="I28" s="152">
        <v>17</v>
      </c>
      <c r="J28" s="152">
        <v>15</v>
      </c>
      <c r="K28" s="152">
        <v>2</v>
      </c>
      <c r="L28" s="153">
        <v>29</v>
      </c>
      <c r="M28" s="153">
        <v>25</v>
      </c>
      <c r="N28" s="153">
        <v>4</v>
      </c>
      <c r="O28" s="53">
        <v>2637</v>
      </c>
      <c r="P28" s="53">
        <v>1070</v>
      </c>
      <c r="Q28" s="53">
        <v>1416</v>
      </c>
      <c r="R28" s="17"/>
    </row>
    <row r="29" spans="1:18" ht="19.5" thickBot="1" x14ac:dyDescent="0.35">
      <c r="A29" s="60">
        <v>6</v>
      </c>
      <c r="B29" s="60" t="s">
        <v>33</v>
      </c>
      <c r="C29" s="89">
        <v>6489</v>
      </c>
      <c r="D29" s="89">
        <v>3298</v>
      </c>
      <c r="E29" s="89">
        <f t="shared" si="0"/>
        <v>3191</v>
      </c>
      <c r="F29" s="151">
        <v>179</v>
      </c>
      <c r="G29" s="151">
        <v>135</v>
      </c>
      <c r="H29" s="151">
        <v>44</v>
      </c>
      <c r="I29" s="152">
        <v>21</v>
      </c>
      <c r="J29" s="152">
        <v>19</v>
      </c>
      <c r="K29" s="152">
        <v>2</v>
      </c>
      <c r="L29" s="153">
        <v>34</v>
      </c>
      <c r="M29" s="153">
        <v>28</v>
      </c>
      <c r="N29" s="153">
        <v>6</v>
      </c>
      <c r="O29" s="53">
        <v>2345</v>
      </c>
      <c r="P29" s="53">
        <v>903</v>
      </c>
      <c r="Q29" s="53">
        <v>1237</v>
      </c>
      <c r="R29" s="17"/>
    </row>
    <row r="30" spans="1:18" ht="19.5" thickBot="1" x14ac:dyDescent="0.35">
      <c r="A30" s="60">
        <v>7</v>
      </c>
      <c r="B30" s="60" t="s">
        <v>34</v>
      </c>
      <c r="C30" s="89">
        <v>3659</v>
      </c>
      <c r="D30" s="89">
        <v>1754</v>
      </c>
      <c r="E30" s="89">
        <f t="shared" si="0"/>
        <v>1905</v>
      </c>
      <c r="F30" s="151">
        <v>256</v>
      </c>
      <c r="G30" s="151">
        <v>224</v>
      </c>
      <c r="H30" s="151">
        <v>32</v>
      </c>
      <c r="I30" s="152">
        <v>50</v>
      </c>
      <c r="J30" s="152">
        <v>49</v>
      </c>
      <c r="K30" s="152">
        <v>1</v>
      </c>
      <c r="L30" s="153">
        <v>49</v>
      </c>
      <c r="M30" s="153">
        <v>41</v>
      </c>
      <c r="N30" s="153">
        <v>8</v>
      </c>
      <c r="O30" s="53">
        <v>1869</v>
      </c>
      <c r="P30" s="53">
        <v>770</v>
      </c>
      <c r="Q30" s="53">
        <v>983</v>
      </c>
      <c r="R30" s="17"/>
    </row>
    <row r="31" spans="1:18" ht="19.5" thickBot="1" x14ac:dyDescent="0.35">
      <c r="A31" s="60">
        <v>8</v>
      </c>
      <c r="B31" s="60" t="s">
        <v>35</v>
      </c>
      <c r="C31" s="89">
        <v>3568</v>
      </c>
      <c r="D31" s="89">
        <v>1555</v>
      </c>
      <c r="E31" s="89">
        <f>C31-D31</f>
        <v>2013</v>
      </c>
      <c r="F31" s="151">
        <v>196</v>
      </c>
      <c r="G31" s="151">
        <v>161</v>
      </c>
      <c r="H31" s="151">
        <v>35</v>
      </c>
      <c r="I31" s="152">
        <v>43</v>
      </c>
      <c r="J31" s="152">
        <v>38</v>
      </c>
      <c r="K31" s="152">
        <v>5</v>
      </c>
      <c r="L31" s="153">
        <v>50</v>
      </c>
      <c r="M31" s="153">
        <v>42</v>
      </c>
      <c r="N31" s="153">
        <v>8</v>
      </c>
      <c r="O31" s="53">
        <v>1468</v>
      </c>
      <c r="P31" s="53">
        <v>564</v>
      </c>
      <c r="Q31" s="53">
        <v>811</v>
      </c>
      <c r="R31" s="17"/>
    </row>
    <row r="32" spans="1:18" ht="27.75" customHeight="1" thickBot="1" x14ac:dyDescent="0.35">
      <c r="A32" s="225" t="s">
        <v>36</v>
      </c>
      <c r="B32" s="225"/>
      <c r="C32" s="54">
        <f>SUM(C24:C31)</f>
        <v>48258</v>
      </c>
      <c r="D32" s="54">
        <f>SUM(D24:D31)</f>
        <v>24026</v>
      </c>
      <c r="E32" s="54">
        <f>SUM(E24:E31)</f>
        <v>24232</v>
      </c>
      <c r="F32" s="55">
        <f>SUM(F26:F31)</f>
        <v>840</v>
      </c>
      <c r="G32" s="55">
        <f>SUM(G26:G31)</f>
        <v>691</v>
      </c>
      <c r="H32" s="55">
        <f>SUM(H26:H31)</f>
        <v>149</v>
      </c>
      <c r="I32" s="56">
        <f t="shared" ref="I32:N32" si="1">SUM(I27:I31)</f>
        <v>145</v>
      </c>
      <c r="J32" s="56">
        <f t="shared" si="1"/>
        <v>132</v>
      </c>
      <c r="K32" s="56">
        <f t="shared" si="1"/>
        <v>13</v>
      </c>
      <c r="L32" s="57">
        <f t="shared" si="1"/>
        <v>187</v>
      </c>
      <c r="M32" s="57">
        <f t="shared" si="1"/>
        <v>159</v>
      </c>
      <c r="N32" s="57">
        <f t="shared" si="1"/>
        <v>28</v>
      </c>
      <c r="O32" s="58">
        <f>SUM(O24:O31)</f>
        <v>17247</v>
      </c>
      <c r="P32" s="58">
        <f>SUM(P24:P31)</f>
        <v>6777</v>
      </c>
      <c r="Q32" s="58">
        <f>SUM(Q24:Q31)</f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K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R40"/>
  <sheetViews>
    <sheetView view="pageBreakPreview" zoomScale="72" zoomScaleNormal="70" zoomScaleSheetLayoutView="72" workbookViewId="0">
      <selection activeCell="P18" sqref="P18"/>
    </sheetView>
  </sheetViews>
  <sheetFormatPr defaultColWidth="9.140625" defaultRowHeight="18.75" x14ac:dyDescent="0.3"/>
  <cols>
    <col min="1" max="1" width="10" style="16" customWidth="1"/>
    <col min="2" max="2" width="9" style="16" customWidth="1"/>
    <col min="3" max="3" width="10.85546875" style="16" customWidth="1"/>
    <col min="4" max="4" width="11" style="16" customWidth="1"/>
    <col min="5" max="5" width="12.42578125" style="16" customWidth="1"/>
    <col min="6" max="10" width="7.42578125" style="16" customWidth="1"/>
    <col min="11" max="11" width="11.42578125" style="16" customWidth="1"/>
    <col min="12" max="13" width="7.42578125" style="16" customWidth="1"/>
    <col min="14" max="14" width="8.140625" style="16" customWidth="1"/>
    <col min="15" max="15" width="10.42578125" style="16" customWidth="1"/>
    <col min="16" max="16" width="10" style="16" customWidth="1"/>
    <col min="17" max="17" width="12" style="16" customWidth="1"/>
    <col min="18" max="16384" width="9.140625" style="16"/>
  </cols>
  <sheetData>
    <row r="1" spans="1:17" ht="28.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ht="22.5" customHeight="1" x14ac:dyDescent="0.3">
      <c r="A2" s="3"/>
      <c r="B2" s="3"/>
      <c r="C2" s="3"/>
      <c r="D2" s="3"/>
      <c r="E2" s="3"/>
      <c r="F2" s="3"/>
      <c r="G2" s="3"/>
      <c r="H2" s="3"/>
      <c r="I2" s="33"/>
      <c r="J2" s="3"/>
      <c r="K2" s="3"/>
      <c r="N2" s="32"/>
      <c r="O2" s="32"/>
      <c r="P2" s="32"/>
      <c r="Q2" s="32" t="s">
        <v>46</v>
      </c>
    </row>
    <row r="3" spans="1:17" ht="25.5" customHeight="1" x14ac:dyDescent="0.3">
      <c r="A3" s="3"/>
      <c r="B3" s="3"/>
      <c r="C3" s="3"/>
      <c r="D3" s="3"/>
      <c r="E3" s="3"/>
      <c r="F3" s="3"/>
      <c r="G3" s="3"/>
      <c r="H3" s="3"/>
      <c r="I3" s="3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4" t="s">
        <v>52</v>
      </c>
      <c r="G10" s="194"/>
      <c r="H10" s="194"/>
      <c r="I10" s="194"/>
      <c r="J10" s="194"/>
      <c r="K10" s="194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172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150</v>
      </c>
      <c r="F19" s="187">
        <v>4</v>
      </c>
      <c r="G19" s="188"/>
      <c r="H19" s="189"/>
      <c r="I19" s="187">
        <v>146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197" t="s">
        <v>10</v>
      </c>
      <c r="B22" s="197" t="s">
        <v>11</v>
      </c>
      <c r="C22" s="198" t="s">
        <v>12</v>
      </c>
      <c r="D22" s="199" t="s">
        <v>13</v>
      </c>
      <c r="E22" s="201" t="s">
        <v>14</v>
      </c>
      <c r="F22" s="202" t="s">
        <v>15</v>
      </c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4"/>
      <c r="R22" s="14"/>
    </row>
    <row r="23" spans="1:18" ht="218.25" customHeight="1" thickBot="1" x14ac:dyDescent="0.35">
      <c r="A23" s="197"/>
      <c r="B23" s="197"/>
      <c r="C23" s="198"/>
      <c r="D23" s="200"/>
      <c r="E23" s="200"/>
      <c r="F23" s="91" t="s">
        <v>16</v>
      </c>
      <c r="G23" s="129" t="s">
        <v>17</v>
      </c>
      <c r="H23" s="91" t="s">
        <v>18</v>
      </c>
      <c r="I23" s="93" t="s">
        <v>19</v>
      </c>
      <c r="J23" s="93" t="s">
        <v>20</v>
      </c>
      <c r="K23" s="94" t="s">
        <v>21</v>
      </c>
      <c r="L23" s="95" t="s">
        <v>22</v>
      </c>
      <c r="M23" s="95" t="s">
        <v>23</v>
      </c>
      <c r="N23" s="95" t="s">
        <v>24</v>
      </c>
      <c r="O23" s="118" t="s">
        <v>25</v>
      </c>
      <c r="P23" s="118" t="s">
        <v>26</v>
      </c>
      <c r="Q23" s="118" t="s">
        <v>27</v>
      </c>
      <c r="R23" s="17"/>
    </row>
    <row r="24" spans="1:18" ht="19.5" thickBot="1" x14ac:dyDescent="0.35">
      <c r="A24" s="130">
        <v>1</v>
      </c>
      <c r="B24" s="130" t="s">
        <v>28</v>
      </c>
      <c r="C24" s="131">
        <v>9068</v>
      </c>
      <c r="D24" s="132">
        <v>4248</v>
      </c>
      <c r="E24" s="132">
        <f t="shared" ref="E24:E29" si="0">C24-D24</f>
        <v>4820</v>
      </c>
      <c r="F24" s="133">
        <v>1</v>
      </c>
      <c r="G24" s="133">
        <v>1</v>
      </c>
      <c r="H24" s="133">
        <v>0</v>
      </c>
      <c r="I24" s="134">
        <v>0</v>
      </c>
      <c r="J24" s="134">
        <v>0</v>
      </c>
      <c r="K24" s="134">
        <v>0</v>
      </c>
      <c r="L24" s="135">
        <v>0</v>
      </c>
      <c r="M24" s="135">
        <v>0</v>
      </c>
      <c r="N24" s="135">
        <v>0</v>
      </c>
      <c r="O24" s="136">
        <v>1684</v>
      </c>
      <c r="P24" s="137">
        <v>603</v>
      </c>
      <c r="Q24" s="138">
        <v>782</v>
      </c>
      <c r="R24" s="17"/>
    </row>
    <row r="25" spans="1:18" ht="19.5" thickBot="1" x14ac:dyDescent="0.35">
      <c r="A25" s="130">
        <v>2</v>
      </c>
      <c r="B25" s="130" t="s">
        <v>29</v>
      </c>
      <c r="C25" s="131">
        <v>8308</v>
      </c>
      <c r="D25" s="132">
        <v>4022</v>
      </c>
      <c r="E25" s="132">
        <f t="shared" si="0"/>
        <v>4286</v>
      </c>
      <c r="F25" s="133">
        <v>444</v>
      </c>
      <c r="G25" s="133">
        <v>238</v>
      </c>
      <c r="H25" s="139">
        <v>206</v>
      </c>
      <c r="I25" s="134">
        <v>74</v>
      </c>
      <c r="J25" s="134">
        <v>34</v>
      </c>
      <c r="K25" s="134">
        <f>74-34</f>
        <v>40</v>
      </c>
      <c r="L25" s="135">
        <v>153</v>
      </c>
      <c r="M25" s="135">
        <v>85</v>
      </c>
      <c r="N25" s="135">
        <f>153-85</f>
        <v>68</v>
      </c>
      <c r="O25" s="136">
        <v>2352</v>
      </c>
      <c r="P25" s="137">
        <v>933</v>
      </c>
      <c r="Q25" s="138">
        <v>1174</v>
      </c>
      <c r="R25" s="17"/>
    </row>
    <row r="26" spans="1:18" ht="19.5" thickBot="1" x14ac:dyDescent="0.35">
      <c r="A26" s="130">
        <v>3</v>
      </c>
      <c r="B26" s="130" t="s">
        <v>30</v>
      </c>
      <c r="C26" s="131">
        <v>8246</v>
      </c>
      <c r="D26" s="132">
        <v>4119</v>
      </c>
      <c r="E26" s="132">
        <f t="shared" si="0"/>
        <v>4127</v>
      </c>
      <c r="F26" s="133">
        <v>545</v>
      </c>
      <c r="G26" s="133">
        <v>265</v>
      </c>
      <c r="H26" s="139">
        <v>280</v>
      </c>
      <c r="I26" s="134">
        <v>115</v>
      </c>
      <c r="J26" s="134">
        <v>61</v>
      </c>
      <c r="K26" s="134">
        <f>115-61</f>
        <v>54</v>
      </c>
      <c r="L26" s="135">
        <v>209</v>
      </c>
      <c r="M26" s="135">
        <v>100</v>
      </c>
      <c r="N26" s="135">
        <f>209-100</f>
        <v>109</v>
      </c>
      <c r="O26" s="136">
        <v>2444</v>
      </c>
      <c r="P26" s="137">
        <v>964</v>
      </c>
      <c r="Q26" s="138">
        <v>1258</v>
      </c>
      <c r="R26" s="17"/>
    </row>
    <row r="27" spans="1:18" ht="19.5" thickBot="1" x14ac:dyDescent="0.35">
      <c r="A27" s="130">
        <v>4</v>
      </c>
      <c r="B27" s="130" t="s">
        <v>31</v>
      </c>
      <c r="C27" s="131">
        <v>8309</v>
      </c>
      <c r="D27" s="132">
        <v>4027</v>
      </c>
      <c r="E27" s="132">
        <f t="shared" si="0"/>
        <v>4282</v>
      </c>
      <c r="F27" s="133">
        <v>566</v>
      </c>
      <c r="G27" s="133">
        <v>294</v>
      </c>
      <c r="H27" s="139">
        <v>272</v>
      </c>
      <c r="I27" s="134">
        <v>114</v>
      </c>
      <c r="J27" s="134">
        <v>50</v>
      </c>
      <c r="K27" s="134">
        <f>114-50</f>
        <v>64</v>
      </c>
      <c r="L27" s="135">
        <v>191</v>
      </c>
      <c r="M27" s="135">
        <v>94</v>
      </c>
      <c r="N27" s="135">
        <f>191-94</f>
        <v>97</v>
      </c>
      <c r="O27" s="136">
        <v>2448</v>
      </c>
      <c r="P27" s="137">
        <v>970</v>
      </c>
      <c r="Q27" s="138">
        <v>1276</v>
      </c>
      <c r="R27" s="17"/>
    </row>
    <row r="28" spans="1:18" ht="19.5" thickBot="1" x14ac:dyDescent="0.35">
      <c r="A28" s="130">
        <v>5</v>
      </c>
      <c r="B28" s="130" t="s">
        <v>32</v>
      </c>
      <c r="C28" s="131">
        <v>8147</v>
      </c>
      <c r="D28" s="132">
        <v>4148</v>
      </c>
      <c r="E28" s="132">
        <f t="shared" si="0"/>
        <v>3999</v>
      </c>
      <c r="F28" s="133">
        <v>592</v>
      </c>
      <c r="G28" s="133">
        <v>330</v>
      </c>
      <c r="H28" s="139">
        <v>262</v>
      </c>
      <c r="I28" s="134">
        <v>143</v>
      </c>
      <c r="J28" s="134">
        <v>66</v>
      </c>
      <c r="K28" s="134">
        <f>143-66</f>
        <v>77</v>
      </c>
      <c r="L28" s="135">
        <v>219</v>
      </c>
      <c r="M28" s="135">
        <v>112</v>
      </c>
      <c r="N28" s="135">
        <f>219-112</f>
        <v>107</v>
      </c>
      <c r="O28" s="136">
        <v>2637</v>
      </c>
      <c r="P28" s="137">
        <v>1070</v>
      </c>
      <c r="Q28" s="138">
        <v>1416</v>
      </c>
      <c r="R28" s="17"/>
    </row>
    <row r="29" spans="1:18" ht="19.5" thickBot="1" x14ac:dyDescent="0.35">
      <c r="A29" s="130">
        <v>6</v>
      </c>
      <c r="B29" s="130" t="s">
        <v>33</v>
      </c>
      <c r="C29" s="131">
        <v>7826</v>
      </c>
      <c r="D29" s="132">
        <v>4030</v>
      </c>
      <c r="E29" s="132">
        <f t="shared" si="0"/>
        <v>3796</v>
      </c>
      <c r="F29" s="133">
        <v>513</v>
      </c>
      <c r="G29" s="133">
        <v>285</v>
      </c>
      <c r="H29" s="139">
        <v>228</v>
      </c>
      <c r="I29" s="134">
        <v>114</v>
      </c>
      <c r="J29" s="134">
        <v>51</v>
      </c>
      <c r="K29" s="134">
        <f>114-51</f>
        <v>63</v>
      </c>
      <c r="L29" s="135">
        <v>177</v>
      </c>
      <c r="M29" s="135">
        <v>99</v>
      </c>
      <c r="N29" s="135">
        <v>109</v>
      </c>
      <c r="O29" s="136">
        <v>2345</v>
      </c>
      <c r="P29" s="137">
        <v>903</v>
      </c>
      <c r="Q29" s="138">
        <v>1237</v>
      </c>
      <c r="R29" s="17"/>
    </row>
    <row r="30" spans="1:18" ht="19.5" thickBot="1" x14ac:dyDescent="0.35">
      <c r="A30" s="130">
        <v>7</v>
      </c>
      <c r="B30" s="130" t="s">
        <v>34</v>
      </c>
      <c r="C30" s="131">
        <v>4384</v>
      </c>
      <c r="D30" s="132">
        <v>2074</v>
      </c>
      <c r="E30" s="132">
        <f>C30-D30</f>
        <v>2310</v>
      </c>
      <c r="F30" s="133">
        <v>411</v>
      </c>
      <c r="G30" s="133">
        <v>220</v>
      </c>
      <c r="H30" s="139">
        <v>191</v>
      </c>
      <c r="I30" s="134">
        <v>141</v>
      </c>
      <c r="J30" s="134">
        <v>78</v>
      </c>
      <c r="K30" s="134">
        <f>141-75</f>
        <v>66</v>
      </c>
      <c r="L30" s="135">
        <v>151</v>
      </c>
      <c r="M30" s="135">
        <v>78</v>
      </c>
      <c r="N30" s="135">
        <f>151-78</f>
        <v>73</v>
      </c>
      <c r="O30" s="136">
        <v>1869</v>
      </c>
      <c r="P30" s="137">
        <v>770</v>
      </c>
      <c r="Q30" s="138">
        <v>983</v>
      </c>
      <c r="R30" s="17"/>
    </row>
    <row r="31" spans="1:18" ht="19.5" thickBot="1" x14ac:dyDescent="0.35">
      <c r="A31" s="130">
        <v>8</v>
      </c>
      <c r="B31" s="130" t="s">
        <v>35</v>
      </c>
      <c r="C31" s="131">
        <v>4154</v>
      </c>
      <c r="D31" s="132">
        <v>1748</v>
      </c>
      <c r="E31" s="132">
        <f>C31-D31</f>
        <v>2406</v>
      </c>
      <c r="F31" s="133">
        <v>319</v>
      </c>
      <c r="G31" s="133">
        <v>180</v>
      </c>
      <c r="H31" s="139">
        <v>139</v>
      </c>
      <c r="I31" s="134">
        <v>82</v>
      </c>
      <c r="J31" s="134">
        <v>52</v>
      </c>
      <c r="K31" s="134">
        <f>82-52</f>
        <v>30</v>
      </c>
      <c r="L31" s="135">
        <v>110</v>
      </c>
      <c r="M31" s="135">
        <v>62</v>
      </c>
      <c r="N31" s="135">
        <f>110-62</f>
        <v>48</v>
      </c>
      <c r="O31" s="136">
        <v>1468</v>
      </c>
      <c r="P31" s="137">
        <v>564</v>
      </c>
      <c r="Q31" s="138">
        <v>811</v>
      </c>
      <c r="R31" s="17"/>
    </row>
    <row r="32" spans="1:18" ht="39.75" customHeight="1" thickBot="1" x14ac:dyDescent="0.35">
      <c r="A32" s="196" t="s">
        <v>36</v>
      </c>
      <c r="B32" s="196"/>
      <c r="C32" s="140">
        <f>SUM(C24:C31)</f>
        <v>58442</v>
      </c>
      <c r="D32" s="140">
        <f>SUM(D24:D31)</f>
        <v>28416</v>
      </c>
      <c r="E32" s="140">
        <f>SUM(E24:E31)</f>
        <v>30026</v>
      </c>
      <c r="F32" s="141">
        <f>SUM(F24:F31)</f>
        <v>3391</v>
      </c>
      <c r="G32" s="141">
        <f t="shared" ref="G32:N32" si="1">SUM(G24:G31)</f>
        <v>1813</v>
      </c>
      <c r="H32" s="141">
        <f t="shared" si="1"/>
        <v>1578</v>
      </c>
      <c r="I32" s="125">
        <f t="shared" si="1"/>
        <v>783</v>
      </c>
      <c r="J32" s="125">
        <f t="shared" si="1"/>
        <v>392</v>
      </c>
      <c r="K32" s="125">
        <f t="shared" si="1"/>
        <v>394</v>
      </c>
      <c r="L32" s="126">
        <f t="shared" si="1"/>
        <v>1210</v>
      </c>
      <c r="M32" s="126">
        <f t="shared" si="1"/>
        <v>630</v>
      </c>
      <c r="N32" s="126">
        <f t="shared" si="1"/>
        <v>611</v>
      </c>
      <c r="O32" s="127">
        <f>SUM(O24:O31)</f>
        <v>17247</v>
      </c>
      <c r="P32" s="128">
        <f>SUM(P24:P31)</f>
        <v>6777</v>
      </c>
      <c r="Q32" s="127">
        <f>SUM(Q24:Q31)</f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K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R40"/>
  <sheetViews>
    <sheetView view="pageBreakPreview" zoomScale="60" zoomScaleNormal="70" workbookViewId="0">
      <selection activeCell="P16" sqref="P16"/>
    </sheetView>
  </sheetViews>
  <sheetFormatPr defaultColWidth="9.140625" defaultRowHeight="18.75" x14ac:dyDescent="0.3"/>
  <cols>
    <col min="1" max="2" width="7.42578125" style="16" customWidth="1"/>
    <col min="3" max="3" width="11.7109375" style="16" customWidth="1"/>
    <col min="4" max="4" width="11" style="16" customWidth="1"/>
    <col min="5" max="5" width="12.7109375" style="16" customWidth="1"/>
    <col min="6" max="6" width="14.5703125" style="16" customWidth="1"/>
    <col min="7" max="7" width="11" style="16" customWidth="1"/>
    <col min="8" max="8" width="10.5703125" style="16" customWidth="1"/>
    <col min="9" max="9" width="11.7109375" style="16" customWidth="1"/>
    <col min="10" max="10" width="10" style="16" customWidth="1"/>
    <col min="11" max="11" width="12" style="16" customWidth="1"/>
    <col min="12" max="12" width="10.5703125" style="16" customWidth="1"/>
    <col min="13" max="13" width="9.5703125" style="16" customWidth="1"/>
    <col min="14" max="14" width="7.42578125" style="16" customWidth="1"/>
    <col min="15" max="15" width="14.5703125" style="16" customWidth="1"/>
    <col min="16" max="16" width="16.85546875" style="16" customWidth="1"/>
    <col min="17" max="17" width="15.570312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2" t="s">
        <v>71</v>
      </c>
      <c r="G10" s="192"/>
      <c r="H10" s="192"/>
      <c r="I10" s="192"/>
      <c r="J10" s="15"/>
      <c r="K10" s="15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125</v>
      </c>
      <c r="F19" s="187">
        <v>1</v>
      </c>
      <c r="G19" s="188"/>
      <c r="H19" s="189"/>
      <c r="I19" s="187">
        <v>124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26" t="s">
        <v>10</v>
      </c>
      <c r="B22" s="226" t="s">
        <v>11</v>
      </c>
      <c r="C22" s="227" t="s">
        <v>12</v>
      </c>
      <c r="D22" s="227" t="s">
        <v>13</v>
      </c>
      <c r="E22" s="227" t="s">
        <v>14</v>
      </c>
      <c r="F22" s="228" t="s">
        <v>15</v>
      </c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14"/>
    </row>
    <row r="23" spans="1:18" ht="154.5" customHeight="1" thickBot="1" x14ac:dyDescent="0.35">
      <c r="A23" s="226"/>
      <c r="B23" s="226"/>
      <c r="C23" s="227"/>
      <c r="D23" s="227"/>
      <c r="E23" s="227"/>
      <c r="F23" s="144" t="s">
        <v>16</v>
      </c>
      <c r="G23" s="144" t="s">
        <v>17</v>
      </c>
      <c r="H23" s="144" t="s">
        <v>18</v>
      </c>
      <c r="I23" s="145" t="s">
        <v>19</v>
      </c>
      <c r="J23" s="145" t="s">
        <v>20</v>
      </c>
      <c r="K23" s="145" t="s">
        <v>21</v>
      </c>
      <c r="L23" s="146" t="s">
        <v>22</v>
      </c>
      <c r="M23" s="146" t="s">
        <v>23</v>
      </c>
      <c r="N23" s="146" t="s">
        <v>24</v>
      </c>
      <c r="O23" s="98" t="s">
        <v>25</v>
      </c>
      <c r="P23" s="98" t="s">
        <v>26</v>
      </c>
      <c r="Q23" s="98" t="s">
        <v>27</v>
      </c>
      <c r="R23" s="17"/>
    </row>
    <row r="24" spans="1:18" ht="19.5" thickBot="1" x14ac:dyDescent="0.35">
      <c r="A24" s="60">
        <v>1</v>
      </c>
      <c r="B24" s="60" t="s">
        <v>28</v>
      </c>
      <c r="C24" s="61">
        <v>8689</v>
      </c>
      <c r="D24" s="61">
        <v>4338</v>
      </c>
      <c r="E24" s="61">
        <f>C24-D24</f>
        <v>4351</v>
      </c>
      <c r="F24" s="158">
        <v>669</v>
      </c>
      <c r="G24" s="158">
        <v>357</v>
      </c>
      <c r="H24" s="158">
        <v>312</v>
      </c>
      <c r="I24" s="63">
        <v>62</v>
      </c>
      <c r="J24" s="63">
        <v>39</v>
      </c>
      <c r="K24" s="63">
        <v>23</v>
      </c>
      <c r="L24" s="64">
        <v>151</v>
      </c>
      <c r="M24" s="64">
        <v>71</v>
      </c>
      <c r="N24" s="64">
        <v>80</v>
      </c>
      <c r="O24" s="65">
        <v>1684</v>
      </c>
      <c r="P24" s="65">
        <v>603</v>
      </c>
      <c r="Q24" s="65">
        <v>782</v>
      </c>
      <c r="R24" s="17"/>
    </row>
    <row r="25" spans="1:18" ht="19.5" thickBot="1" x14ac:dyDescent="0.35">
      <c r="A25" s="60">
        <v>2</v>
      </c>
      <c r="B25" s="60" t="s">
        <v>29</v>
      </c>
      <c r="C25" s="61">
        <v>8179</v>
      </c>
      <c r="D25" s="61">
        <v>4149</v>
      </c>
      <c r="E25" s="61">
        <f t="shared" ref="E25:E31" si="0">C25-D25</f>
        <v>4030</v>
      </c>
      <c r="F25" s="158">
        <v>131</v>
      </c>
      <c r="G25" s="158">
        <v>70</v>
      </c>
      <c r="H25" s="158">
        <v>61</v>
      </c>
      <c r="I25" s="63">
        <v>10</v>
      </c>
      <c r="J25" s="63">
        <v>6</v>
      </c>
      <c r="K25" s="63">
        <v>4</v>
      </c>
      <c r="L25" s="64">
        <v>12</v>
      </c>
      <c r="M25" s="64">
        <v>4</v>
      </c>
      <c r="N25" s="64">
        <v>8</v>
      </c>
      <c r="O25" s="65">
        <v>2352</v>
      </c>
      <c r="P25" s="65">
        <v>933</v>
      </c>
      <c r="Q25" s="65">
        <v>1174</v>
      </c>
      <c r="R25" s="17"/>
    </row>
    <row r="26" spans="1:18" ht="19.5" thickBot="1" x14ac:dyDescent="0.35">
      <c r="A26" s="60">
        <v>3</v>
      </c>
      <c r="B26" s="60" t="s">
        <v>30</v>
      </c>
      <c r="C26" s="61">
        <v>7989</v>
      </c>
      <c r="D26" s="61">
        <v>4052</v>
      </c>
      <c r="E26" s="61">
        <f t="shared" si="0"/>
        <v>3937</v>
      </c>
      <c r="F26" s="158">
        <v>106</v>
      </c>
      <c r="G26" s="158">
        <v>63</v>
      </c>
      <c r="H26" s="158">
        <v>43</v>
      </c>
      <c r="I26" s="63">
        <v>14</v>
      </c>
      <c r="J26" s="63">
        <v>9</v>
      </c>
      <c r="K26" s="63">
        <v>5</v>
      </c>
      <c r="L26" s="64">
        <v>23</v>
      </c>
      <c r="M26" s="64">
        <v>13</v>
      </c>
      <c r="N26" s="64">
        <v>10</v>
      </c>
      <c r="O26" s="65">
        <v>2444</v>
      </c>
      <c r="P26" s="65">
        <v>964</v>
      </c>
      <c r="Q26" s="65">
        <v>1258</v>
      </c>
      <c r="R26" s="17"/>
    </row>
    <row r="27" spans="1:18" ht="19.5" thickBot="1" x14ac:dyDescent="0.35">
      <c r="A27" s="60">
        <v>4</v>
      </c>
      <c r="B27" s="60" t="s">
        <v>31</v>
      </c>
      <c r="C27" s="61">
        <v>7900</v>
      </c>
      <c r="D27" s="61">
        <v>4016</v>
      </c>
      <c r="E27" s="61">
        <f t="shared" si="0"/>
        <v>3884</v>
      </c>
      <c r="F27" s="158">
        <v>127</v>
      </c>
      <c r="G27" s="158">
        <v>85</v>
      </c>
      <c r="H27" s="158">
        <v>42</v>
      </c>
      <c r="I27" s="63">
        <v>9</v>
      </c>
      <c r="J27" s="63">
        <v>7</v>
      </c>
      <c r="K27" s="63">
        <v>2</v>
      </c>
      <c r="L27" s="64">
        <v>7</v>
      </c>
      <c r="M27" s="64">
        <v>4</v>
      </c>
      <c r="N27" s="64">
        <v>3</v>
      </c>
      <c r="O27" s="65">
        <v>2448</v>
      </c>
      <c r="P27" s="65">
        <v>970</v>
      </c>
      <c r="Q27" s="65">
        <v>1276</v>
      </c>
      <c r="R27" s="17"/>
    </row>
    <row r="28" spans="1:18" ht="19.5" thickBot="1" x14ac:dyDescent="0.35">
      <c r="A28" s="60">
        <v>5</v>
      </c>
      <c r="B28" s="60" t="s">
        <v>32</v>
      </c>
      <c r="C28" s="61">
        <v>7817</v>
      </c>
      <c r="D28" s="61">
        <v>4031</v>
      </c>
      <c r="E28" s="61">
        <f t="shared" si="0"/>
        <v>3786</v>
      </c>
      <c r="F28" s="158">
        <v>358</v>
      </c>
      <c r="G28" s="158">
        <v>227</v>
      </c>
      <c r="H28" s="158">
        <v>131</v>
      </c>
      <c r="I28" s="63">
        <v>43</v>
      </c>
      <c r="J28" s="63">
        <v>31</v>
      </c>
      <c r="K28" s="63">
        <v>12</v>
      </c>
      <c r="L28" s="64">
        <v>54</v>
      </c>
      <c r="M28" s="64">
        <v>34</v>
      </c>
      <c r="N28" s="64">
        <v>20</v>
      </c>
      <c r="O28" s="65">
        <v>2637</v>
      </c>
      <c r="P28" s="65">
        <v>1070</v>
      </c>
      <c r="Q28" s="65">
        <v>1416</v>
      </c>
      <c r="R28" s="17"/>
    </row>
    <row r="29" spans="1:18" ht="19.5" thickBot="1" x14ac:dyDescent="0.35">
      <c r="A29" s="60">
        <v>6</v>
      </c>
      <c r="B29" s="60" t="s">
        <v>33</v>
      </c>
      <c r="C29" s="61">
        <v>7616</v>
      </c>
      <c r="D29" s="61">
        <v>3852</v>
      </c>
      <c r="E29" s="61">
        <f t="shared" si="0"/>
        <v>3764</v>
      </c>
      <c r="F29" s="158">
        <v>231</v>
      </c>
      <c r="G29" s="158">
        <v>160</v>
      </c>
      <c r="H29" s="158">
        <v>71</v>
      </c>
      <c r="I29" s="63">
        <v>43</v>
      </c>
      <c r="J29" s="63">
        <v>27</v>
      </c>
      <c r="K29" s="63">
        <v>16</v>
      </c>
      <c r="L29" s="64">
        <v>65</v>
      </c>
      <c r="M29" s="64">
        <v>48</v>
      </c>
      <c r="N29" s="64">
        <v>17</v>
      </c>
      <c r="O29" s="65">
        <v>2345</v>
      </c>
      <c r="P29" s="65">
        <v>903</v>
      </c>
      <c r="Q29" s="65">
        <v>1237</v>
      </c>
      <c r="R29" s="17"/>
    </row>
    <row r="30" spans="1:18" ht="19.5" thickBot="1" x14ac:dyDescent="0.35">
      <c r="A30" s="60">
        <v>7</v>
      </c>
      <c r="B30" s="60" t="s">
        <v>34</v>
      </c>
      <c r="C30" s="61">
        <v>4212</v>
      </c>
      <c r="D30" s="61">
        <v>2114</v>
      </c>
      <c r="E30" s="61">
        <f t="shared" si="0"/>
        <v>2098</v>
      </c>
      <c r="F30" s="158">
        <v>238</v>
      </c>
      <c r="G30" s="158">
        <v>151</v>
      </c>
      <c r="H30" s="158">
        <v>87</v>
      </c>
      <c r="I30" s="63">
        <v>48</v>
      </c>
      <c r="J30" s="63">
        <v>30</v>
      </c>
      <c r="K30" s="63">
        <v>18</v>
      </c>
      <c r="L30" s="64">
        <v>63</v>
      </c>
      <c r="M30" s="64">
        <v>39</v>
      </c>
      <c r="N30" s="64">
        <v>24</v>
      </c>
      <c r="O30" s="65">
        <v>1869</v>
      </c>
      <c r="P30" s="65">
        <v>770</v>
      </c>
      <c r="Q30" s="65">
        <v>983</v>
      </c>
      <c r="R30" s="17"/>
    </row>
    <row r="31" spans="1:18" ht="19.5" thickBot="1" x14ac:dyDescent="0.35">
      <c r="A31" s="60">
        <v>8</v>
      </c>
      <c r="B31" s="60" t="s">
        <v>35</v>
      </c>
      <c r="C31" s="61">
        <v>4065</v>
      </c>
      <c r="D31" s="61">
        <v>1838</v>
      </c>
      <c r="E31" s="61">
        <f t="shared" si="0"/>
        <v>2227</v>
      </c>
      <c r="F31" s="158">
        <v>158</v>
      </c>
      <c r="G31" s="158">
        <v>123</v>
      </c>
      <c r="H31" s="158">
        <v>35</v>
      </c>
      <c r="I31" s="63">
        <v>40</v>
      </c>
      <c r="J31" s="63">
        <v>34</v>
      </c>
      <c r="K31" s="63">
        <v>6</v>
      </c>
      <c r="L31" s="64">
        <v>39</v>
      </c>
      <c r="M31" s="64">
        <v>29</v>
      </c>
      <c r="N31" s="64">
        <v>10</v>
      </c>
      <c r="O31" s="65">
        <v>1468</v>
      </c>
      <c r="P31" s="65">
        <v>564</v>
      </c>
      <c r="Q31" s="65">
        <v>811</v>
      </c>
      <c r="R31" s="17"/>
    </row>
    <row r="32" spans="1:18" ht="27.75" customHeight="1" thickBot="1" x14ac:dyDescent="0.35">
      <c r="A32" s="225" t="s">
        <v>36</v>
      </c>
      <c r="B32" s="225"/>
      <c r="C32" s="66">
        <f t="shared" ref="C32:Q32" si="1">SUM(C24:C31)</f>
        <v>56467</v>
      </c>
      <c r="D32" s="66">
        <f t="shared" si="1"/>
        <v>28390</v>
      </c>
      <c r="E32" s="66">
        <f t="shared" si="1"/>
        <v>28077</v>
      </c>
      <c r="F32" s="67">
        <f t="shared" si="1"/>
        <v>2018</v>
      </c>
      <c r="G32" s="67">
        <f t="shared" si="1"/>
        <v>1236</v>
      </c>
      <c r="H32" s="67">
        <f t="shared" si="1"/>
        <v>782</v>
      </c>
      <c r="I32" s="68">
        <f t="shared" si="1"/>
        <v>269</v>
      </c>
      <c r="J32" s="68">
        <f t="shared" si="1"/>
        <v>183</v>
      </c>
      <c r="K32" s="68">
        <f t="shared" si="1"/>
        <v>86</v>
      </c>
      <c r="L32" s="69">
        <f t="shared" si="1"/>
        <v>414</v>
      </c>
      <c r="M32" s="69">
        <f t="shared" si="1"/>
        <v>242</v>
      </c>
      <c r="N32" s="69">
        <f t="shared" si="1"/>
        <v>172</v>
      </c>
      <c r="O32" s="70">
        <f t="shared" si="1"/>
        <v>17247</v>
      </c>
      <c r="P32" s="70">
        <f t="shared" si="1"/>
        <v>6777</v>
      </c>
      <c r="Q32" s="65">
        <f t="shared" si="1"/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I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R36"/>
  <sheetViews>
    <sheetView view="pageBreakPreview" zoomScale="60" zoomScaleNormal="70" workbookViewId="0">
      <selection activeCell="A13" sqref="A13:N13"/>
    </sheetView>
  </sheetViews>
  <sheetFormatPr defaultColWidth="9.140625" defaultRowHeight="18.75" x14ac:dyDescent="0.3"/>
  <cols>
    <col min="1" max="2" width="7.42578125" style="16" customWidth="1"/>
    <col min="3" max="3" width="10.7109375" style="16" customWidth="1"/>
    <col min="4" max="4" width="12.7109375" style="16" customWidth="1"/>
    <col min="5" max="5" width="15.5703125" style="16" customWidth="1"/>
    <col min="6" max="6" width="11.7109375" style="16" customWidth="1"/>
    <col min="7" max="7" width="10.28515625" style="16" customWidth="1"/>
    <col min="8" max="8" width="10.7109375" style="16" customWidth="1"/>
    <col min="9" max="9" width="11.42578125" style="16" customWidth="1"/>
    <col min="10" max="10" width="12" style="16" customWidth="1"/>
    <col min="11" max="11" width="10.5703125" style="16" customWidth="1"/>
    <col min="12" max="12" width="11.42578125" style="16" customWidth="1"/>
    <col min="13" max="13" width="11" style="16" customWidth="1"/>
    <col min="14" max="14" width="9.28515625" style="16" customWidth="1"/>
    <col min="15" max="15" width="14.85546875" style="16" customWidth="1"/>
    <col min="16" max="16" width="16" style="16" customWidth="1"/>
    <col min="17" max="17" width="15.5703125" style="16" customWidth="1"/>
    <col min="18" max="16384" width="9.140625" style="16"/>
  </cols>
  <sheetData>
    <row r="1" spans="1:17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34" t="s">
        <v>0</v>
      </c>
      <c r="O1" s="234"/>
      <c r="P1" s="234"/>
      <c r="Q1" s="234"/>
    </row>
    <row r="2" spans="1:17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5" t="s">
        <v>46</v>
      </c>
    </row>
    <row r="3" spans="1:17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170" t="s">
        <v>76</v>
      </c>
    </row>
    <row r="4" spans="1:17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34" t="s">
        <v>1</v>
      </c>
      <c r="O4" s="234"/>
      <c r="P4" s="234"/>
      <c r="Q4" s="234"/>
    </row>
    <row r="5" spans="1:17" ht="14.25" customHeight="1" x14ac:dyDescent="0.3">
      <c r="A5" s="235" t="s">
        <v>56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ht="3.75" customHeight="1" x14ac:dyDescent="0.3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ht="14.25" hidden="1" customHeight="1" x14ac:dyDescent="0.3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pans="1:17" x14ac:dyDescent="0.3">
      <c r="A8" s="36"/>
      <c r="B8" s="36"/>
      <c r="C8" s="236"/>
      <c r="D8" s="236"/>
      <c r="E8" s="236"/>
      <c r="F8" s="236"/>
      <c r="G8" s="237" t="s">
        <v>2</v>
      </c>
      <c r="H8" s="237"/>
      <c r="I8" s="237"/>
      <c r="J8" s="237"/>
      <c r="K8" s="237"/>
      <c r="L8" s="34"/>
      <c r="M8" s="34"/>
      <c r="N8" s="34"/>
      <c r="O8" s="34"/>
      <c r="P8" s="34"/>
      <c r="Q8" s="34"/>
    </row>
    <row r="9" spans="1:17" ht="18.399999999999999" customHeight="1" x14ac:dyDescent="0.3">
      <c r="A9" s="238"/>
      <c r="B9" s="238"/>
      <c r="C9" s="238"/>
      <c r="D9" s="238"/>
      <c r="E9" s="238"/>
      <c r="F9" s="238" t="s">
        <v>72</v>
      </c>
      <c r="G9" s="238"/>
      <c r="H9" s="238"/>
      <c r="I9" s="238"/>
      <c r="J9" s="238"/>
      <c r="K9" s="238"/>
      <c r="L9" s="238"/>
      <c r="M9" s="36"/>
      <c r="N9" s="36"/>
      <c r="O9" s="34"/>
      <c r="P9" s="34"/>
      <c r="Q9" s="34"/>
    </row>
    <row r="10" spans="1:17" x14ac:dyDescent="0.3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4"/>
      <c r="P10" s="34"/>
      <c r="Q10" s="34"/>
    </row>
    <row r="11" spans="1:17" x14ac:dyDescent="0.3">
      <c r="A11" s="239" t="s">
        <v>3</v>
      </c>
      <c r="B11" s="239"/>
      <c r="C11" s="239"/>
      <c r="D11" s="239"/>
      <c r="E11" s="239"/>
      <c r="F11" s="239"/>
      <c r="G11" s="239"/>
      <c r="H11" s="239"/>
      <c r="I11" s="237" t="s">
        <v>51</v>
      </c>
      <c r="J11" s="237"/>
      <c r="K11" s="237"/>
      <c r="L11" s="237"/>
      <c r="M11" s="237"/>
      <c r="N11" s="237"/>
      <c r="O11" s="34"/>
      <c r="P11" s="34"/>
      <c r="Q11" s="34"/>
    </row>
    <row r="12" spans="1:17" x14ac:dyDescent="0.3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4"/>
      <c r="P12" s="34"/>
      <c r="Q12" s="34"/>
    </row>
    <row r="13" spans="1:17" ht="18.399999999999999" customHeight="1" x14ac:dyDescent="0.3">
      <c r="A13" s="238" t="s">
        <v>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34"/>
      <c r="P13" s="34"/>
      <c r="Q13" s="34"/>
    </row>
    <row r="14" spans="1:17" x14ac:dyDescent="0.3">
      <c r="A14" s="37"/>
      <c r="B14" s="34"/>
      <c r="C14" s="34"/>
      <c r="D14" s="34"/>
      <c r="E14" s="38" t="s">
        <v>5</v>
      </c>
      <c r="F14" s="231" t="s">
        <v>6</v>
      </c>
      <c r="G14" s="232"/>
      <c r="H14" s="233"/>
      <c r="I14" s="231" t="s">
        <v>7</v>
      </c>
      <c r="J14" s="232"/>
      <c r="K14" s="233"/>
      <c r="L14" s="34"/>
      <c r="M14" s="34"/>
      <c r="N14" s="34"/>
      <c r="O14" s="34"/>
      <c r="P14" s="34"/>
      <c r="Q14" s="34"/>
    </row>
    <row r="15" spans="1:17" x14ac:dyDescent="0.3">
      <c r="A15" s="37"/>
      <c r="B15" s="34"/>
      <c r="C15" s="34"/>
      <c r="D15" s="34"/>
      <c r="E15" s="38">
        <v>178</v>
      </c>
      <c r="F15" s="231">
        <v>4</v>
      </c>
      <c r="G15" s="232"/>
      <c r="H15" s="233"/>
      <c r="I15" s="231">
        <v>174</v>
      </c>
      <c r="J15" s="232"/>
      <c r="K15" s="233"/>
      <c r="L15" s="34"/>
      <c r="M15" s="34"/>
      <c r="N15" s="34"/>
      <c r="O15" s="34"/>
      <c r="P15" s="34"/>
      <c r="Q15" s="34"/>
    </row>
    <row r="16" spans="1:17" x14ac:dyDescent="0.3">
      <c r="A16" s="39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4"/>
      <c r="P16" s="34"/>
      <c r="Q16" s="34"/>
    </row>
    <row r="17" spans="1:18" x14ac:dyDescent="0.3">
      <c r="A17" s="37"/>
      <c r="B17" s="34"/>
      <c r="C17" s="34"/>
      <c r="D17" s="34"/>
      <c r="E17" s="38" t="s">
        <v>5</v>
      </c>
      <c r="F17" s="231" t="s">
        <v>6</v>
      </c>
      <c r="G17" s="232"/>
      <c r="H17" s="233"/>
      <c r="I17" s="231" t="s">
        <v>7</v>
      </c>
      <c r="J17" s="232"/>
      <c r="K17" s="233"/>
      <c r="L17" s="34"/>
      <c r="M17" s="34"/>
      <c r="N17" s="34"/>
      <c r="O17" s="34"/>
      <c r="P17" s="34"/>
      <c r="Q17" s="34"/>
    </row>
    <row r="18" spans="1:18" x14ac:dyDescent="0.3">
      <c r="A18" s="37"/>
      <c r="B18" s="34"/>
      <c r="C18" s="34"/>
      <c r="D18" s="34"/>
      <c r="E18" s="38">
        <v>7</v>
      </c>
      <c r="F18" s="231">
        <v>0</v>
      </c>
      <c r="G18" s="232"/>
      <c r="H18" s="233"/>
      <c r="I18" s="231">
        <v>7</v>
      </c>
      <c r="J18" s="232"/>
      <c r="K18" s="233"/>
      <c r="L18" s="34"/>
      <c r="M18" s="34"/>
      <c r="N18" s="34"/>
      <c r="O18" s="34"/>
      <c r="P18" s="34"/>
      <c r="Q18" s="34"/>
    </row>
    <row r="19" spans="1:18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8" ht="19.5" thickBot="1" x14ac:dyDescent="0.35">
      <c r="A20" s="34" t="s">
        <v>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8" ht="18" customHeight="1" thickBot="1" x14ac:dyDescent="0.35">
      <c r="A21" s="242" t="s">
        <v>10</v>
      </c>
      <c r="B21" s="244" t="s">
        <v>11</v>
      </c>
      <c r="C21" s="246" t="s">
        <v>12</v>
      </c>
      <c r="D21" s="246" t="s">
        <v>13</v>
      </c>
      <c r="E21" s="248" t="s">
        <v>14</v>
      </c>
      <c r="F21" s="249" t="s">
        <v>15</v>
      </c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1"/>
      <c r="R21" s="14"/>
    </row>
    <row r="22" spans="1:18" ht="153.75" customHeight="1" thickBot="1" x14ac:dyDescent="0.35">
      <c r="A22" s="243"/>
      <c r="B22" s="245"/>
      <c r="C22" s="247"/>
      <c r="D22" s="247"/>
      <c r="E22" s="247"/>
      <c r="F22" s="49" t="s">
        <v>16</v>
      </c>
      <c r="G22" s="40" t="s">
        <v>17</v>
      </c>
      <c r="H22" s="49" t="s">
        <v>18</v>
      </c>
      <c r="I22" s="40" t="s">
        <v>19</v>
      </c>
      <c r="J22" s="40" t="s">
        <v>20</v>
      </c>
      <c r="K22" s="49" t="s">
        <v>21</v>
      </c>
      <c r="L22" s="40" t="s">
        <v>22</v>
      </c>
      <c r="M22" s="40" t="s">
        <v>23</v>
      </c>
      <c r="N22" s="40" t="s">
        <v>24</v>
      </c>
      <c r="O22" s="161" t="s">
        <v>25</v>
      </c>
      <c r="P22" s="161" t="s">
        <v>26</v>
      </c>
      <c r="Q22" s="161" t="s">
        <v>27</v>
      </c>
      <c r="R22" s="17"/>
    </row>
    <row r="23" spans="1:18" ht="19.5" thickBot="1" x14ac:dyDescent="0.35">
      <c r="A23" s="41">
        <v>1</v>
      </c>
      <c r="B23" s="42" t="s">
        <v>28</v>
      </c>
      <c r="C23" s="162">
        <v>1078</v>
      </c>
      <c r="D23" s="162">
        <v>527</v>
      </c>
      <c r="E23" s="162">
        <f>C23-D23</f>
        <v>551</v>
      </c>
      <c r="F23" s="162">
        <v>0</v>
      </c>
      <c r="G23" s="162">
        <v>0</v>
      </c>
      <c r="H23" s="162">
        <v>0</v>
      </c>
      <c r="I23" s="162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2">
        <v>1684</v>
      </c>
      <c r="P23" s="164">
        <v>603</v>
      </c>
      <c r="Q23" s="163">
        <v>782</v>
      </c>
      <c r="R23" s="17"/>
    </row>
    <row r="24" spans="1:18" ht="19.5" thickBot="1" x14ac:dyDescent="0.35">
      <c r="A24" s="41">
        <v>2</v>
      </c>
      <c r="B24" s="42" t="s">
        <v>29</v>
      </c>
      <c r="C24" s="162">
        <v>1009</v>
      </c>
      <c r="D24" s="162">
        <v>513</v>
      </c>
      <c r="E24" s="162">
        <f t="shared" ref="E24:E30" si="0">C24-D24</f>
        <v>496</v>
      </c>
      <c r="F24" s="162">
        <v>32</v>
      </c>
      <c r="G24" s="162">
        <v>9</v>
      </c>
      <c r="H24" s="162">
        <v>23</v>
      </c>
      <c r="I24" s="162">
        <v>1</v>
      </c>
      <c r="J24" s="163">
        <v>1</v>
      </c>
      <c r="K24" s="163">
        <v>1</v>
      </c>
      <c r="L24" s="163">
        <v>6</v>
      </c>
      <c r="M24" s="163">
        <v>0</v>
      </c>
      <c r="N24" s="163">
        <v>6</v>
      </c>
      <c r="O24" s="162">
        <v>2352</v>
      </c>
      <c r="P24" s="164">
        <v>933</v>
      </c>
      <c r="Q24" s="163">
        <v>1174</v>
      </c>
      <c r="R24" s="17"/>
    </row>
    <row r="25" spans="1:18" ht="19.5" thickBot="1" x14ac:dyDescent="0.35">
      <c r="A25" s="41">
        <v>3</v>
      </c>
      <c r="B25" s="42" t="s">
        <v>30</v>
      </c>
      <c r="C25" s="162">
        <v>996</v>
      </c>
      <c r="D25" s="162">
        <v>476</v>
      </c>
      <c r="E25" s="162">
        <f t="shared" si="0"/>
        <v>520</v>
      </c>
      <c r="F25" s="162">
        <v>29</v>
      </c>
      <c r="G25" s="162">
        <v>6</v>
      </c>
      <c r="H25" s="162">
        <v>23</v>
      </c>
      <c r="I25" s="162">
        <v>2</v>
      </c>
      <c r="J25" s="163">
        <v>2</v>
      </c>
      <c r="K25" s="163">
        <v>2</v>
      </c>
      <c r="L25" s="163">
        <v>18</v>
      </c>
      <c r="M25" s="163">
        <v>1</v>
      </c>
      <c r="N25" s="163">
        <v>17</v>
      </c>
      <c r="O25" s="162">
        <v>2444</v>
      </c>
      <c r="P25" s="164">
        <v>964</v>
      </c>
      <c r="Q25" s="163">
        <v>1258</v>
      </c>
      <c r="R25" s="17"/>
    </row>
    <row r="26" spans="1:18" ht="19.5" thickBot="1" x14ac:dyDescent="0.35">
      <c r="A26" s="41">
        <v>4</v>
      </c>
      <c r="B26" s="42" t="s">
        <v>31</v>
      </c>
      <c r="C26" s="162">
        <v>998</v>
      </c>
      <c r="D26" s="162">
        <v>485</v>
      </c>
      <c r="E26" s="162">
        <f t="shared" si="0"/>
        <v>513</v>
      </c>
      <c r="F26" s="162">
        <v>21</v>
      </c>
      <c r="G26" s="162">
        <v>10</v>
      </c>
      <c r="H26" s="162">
        <v>11</v>
      </c>
      <c r="I26" s="162">
        <v>2</v>
      </c>
      <c r="J26" s="163">
        <v>2</v>
      </c>
      <c r="K26" s="163">
        <v>1</v>
      </c>
      <c r="L26" s="165">
        <v>0</v>
      </c>
      <c r="M26" s="163">
        <v>0</v>
      </c>
      <c r="N26" s="165"/>
      <c r="O26" s="162">
        <v>2448</v>
      </c>
      <c r="P26" s="164">
        <v>970</v>
      </c>
      <c r="Q26" s="163">
        <v>1276</v>
      </c>
      <c r="R26" s="17"/>
    </row>
    <row r="27" spans="1:18" ht="19.5" thickBot="1" x14ac:dyDescent="0.35">
      <c r="A27" s="41">
        <v>5</v>
      </c>
      <c r="B27" s="42" t="s">
        <v>32</v>
      </c>
      <c r="C27" s="162">
        <v>1039</v>
      </c>
      <c r="D27" s="162">
        <v>525</v>
      </c>
      <c r="E27" s="162">
        <f t="shared" si="0"/>
        <v>514</v>
      </c>
      <c r="F27" s="162">
        <v>22</v>
      </c>
      <c r="G27" s="162">
        <v>4</v>
      </c>
      <c r="H27" s="162">
        <v>18</v>
      </c>
      <c r="I27" s="162">
        <v>1</v>
      </c>
      <c r="J27" s="163">
        <v>1</v>
      </c>
      <c r="K27" s="163">
        <v>1</v>
      </c>
      <c r="L27" s="163">
        <v>6</v>
      </c>
      <c r="M27" s="163">
        <v>0</v>
      </c>
      <c r="N27" s="163">
        <v>6</v>
      </c>
      <c r="O27" s="162">
        <v>2637</v>
      </c>
      <c r="P27" s="164">
        <v>1070</v>
      </c>
      <c r="Q27" s="163">
        <v>1416</v>
      </c>
      <c r="R27" s="17"/>
    </row>
    <row r="28" spans="1:18" ht="19.5" thickBot="1" x14ac:dyDescent="0.35">
      <c r="A28" s="41">
        <v>6</v>
      </c>
      <c r="B28" s="42" t="s">
        <v>33</v>
      </c>
      <c r="C28" s="162">
        <v>960</v>
      </c>
      <c r="D28" s="162">
        <v>501</v>
      </c>
      <c r="E28" s="162">
        <f t="shared" si="0"/>
        <v>459</v>
      </c>
      <c r="F28" s="162">
        <v>12</v>
      </c>
      <c r="G28" s="162">
        <v>1</v>
      </c>
      <c r="H28" s="162">
        <v>11</v>
      </c>
      <c r="I28" s="162">
        <v>1</v>
      </c>
      <c r="J28" s="163">
        <v>1</v>
      </c>
      <c r="K28" s="165">
        <v>0</v>
      </c>
      <c r="L28" s="163">
        <v>1</v>
      </c>
      <c r="M28" s="163">
        <v>0</v>
      </c>
      <c r="N28" s="163">
        <v>1</v>
      </c>
      <c r="O28" s="162">
        <v>2345</v>
      </c>
      <c r="P28" s="164">
        <v>903</v>
      </c>
      <c r="Q28" s="163">
        <v>1237</v>
      </c>
      <c r="R28" s="17"/>
    </row>
    <row r="29" spans="1:18" ht="19.5" thickBot="1" x14ac:dyDescent="0.35">
      <c r="A29" s="41">
        <v>7</v>
      </c>
      <c r="B29" s="42" t="s">
        <v>34</v>
      </c>
      <c r="C29" s="162">
        <v>573</v>
      </c>
      <c r="D29" s="162">
        <v>324</v>
      </c>
      <c r="E29" s="162">
        <f t="shared" si="0"/>
        <v>249</v>
      </c>
      <c r="F29" s="162">
        <v>8</v>
      </c>
      <c r="G29" s="162">
        <v>4</v>
      </c>
      <c r="H29" s="162">
        <v>4</v>
      </c>
      <c r="I29" s="162">
        <v>2</v>
      </c>
      <c r="J29" s="163">
        <v>2</v>
      </c>
      <c r="K29" s="163">
        <v>2</v>
      </c>
      <c r="L29" s="163">
        <v>4</v>
      </c>
      <c r="M29" s="163">
        <v>2</v>
      </c>
      <c r="N29" s="163">
        <v>2</v>
      </c>
      <c r="O29" s="162">
        <v>1869</v>
      </c>
      <c r="P29" s="164">
        <v>770</v>
      </c>
      <c r="Q29" s="163">
        <v>983</v>
      </c>
      <c r="R29" s="17"/>
    </row>
    <row r="30" spans="1:18" ht="19.5" thickBot="1" x14ac:dyDescent="0.35">
      <c r="A30" s="41">
        <v>8</v>
      </c>
      <c r="B30" s="42" t="s">
        <v>35</v>
      </c>
      <c r="C30" s="162">
        <v>584</v>
      </c>
      <c r="D30" s="162">
        <v>282</v>
      </c>
      <c r="E30" s="162">
        <f t="shared" si="0"/>
        <v>302</v>
      </c>
      <c r="F30" s="162">
        <v>7</v>
      </c>
      <c r="G30" s="162">
        <v>0</v>
      </c>
      <c r="H30" s="162">
        <v>7</v>
      </c>
      <c r="I30" s="162">
        <v>1</v>
      </c>
      <c r="J30" s="163">
        <v>1</v>
      </c>
      <c r="K30" s="163">
        <v>1</v>
      </c>
      <c r="L30" s="163">
        <v>5</v>
      </c>
      <c r="M30" s="163">
        <v>0</v>
      </c>
      <c r="N30" s="163">
        <v>5</v>
      </c>
      <c r="O30" s="162">
        <v>1468</v>
      </c>
      <c r="P30" s="164">
        <v>564</v>
      </c>
      <c r="Q30" s="163">
        <v>811</v>
      </c>
      <c r="R30" s="17"/>
    </row>
    <row r="31" spans="1:18" ht="28.5" customHeight="1" thickBot="1" x14ac:dyDescent="0.35">
      <c r="A31" s="240" t="s">
        <v>36</v>
      </c>
      <c r="B31" s="241"/>
      <c r="C31" s="166">
        <f t="shared" ref="C31:M31" si="1">SUM(C23:C30)</f>
        <v>7237</v>
      </c>
      <c r="D31" s="166">
        <f t="shared" si="1"/>
        <v>3633</v>
      </c>
      <c r="E31" s="166">
        <f t="shared" si="1"/>
        <v>3604</v>
      </c>
      <c r="F31" s="166">
        <f t="shared" si="1"/>
        <v>131</v>
      </c>
      <c r="G31" s="166">
        <f t="shared" si="1"/>
        <v>34</v>
      </c>
      <c r="H31" s="166">
        <f t="shared" si="1"/>
        <v>97</v>
      </c>
      <c r="I31" s="166">
        <f t="shared" si="1"/>
        <v>10</v>
      </c>
      <c r="J31" s="166">
        <f t="shared" si="1"/>
        <v>10</v>
      </c>
      <c r="K31" s="166">
        <f t="shared" si="1"/>
        <v>8</v>
      </c>
      <c r="L31" s="166">
        <f t="shared" si="1"/>
        <v>40</v>
      </c>
      <c r="M31" s="166">
        <f t="shared" si="1"/>
        <v>3</v>
      </c>
      <c r="N31" s="166">
        <f>SUM(N27:N30)</f>
        <v>14</v>
      </c>
      <c r="O31" s="166">
        <f>SUM(O23:O30)</f>
        <v>17247</v>
      </c>
      <c r="P31" s="167">
        <f>SUM(P23:P30)</f>
        <v>6777</v>
      </c>
      <c r="Q31" s="166">
        <f>SUM(Q23:Q30)</f>
        <v>8937</v>
      </c>
      <c r="R31" s="17"/>
    </row>
    <row r="32" spans="1:18" ht="13.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5" x14ac:dyDescent="0.3">
      <c r="A33" s="3"/>
      <c r="C33" s="34"/>
      <c r="D33" s="34" t="s">
        <v>48</v>
      </c>
      <c r="E33" s="34"/>
      <c r="F33" s="34"/>
      <c r="G33" s="34" t="s">
        <v>38</v>
      </c>
      <c r="H33" s="34"/>
      <c r="I33" s="34"/>
      <c r="J33" s="34" t="s">
        <v>49</v>
      </c>
      <c r="K33" s="34"/>
      <c r="L33" s="34"/>
      <c r="M33" s="3"/>
      <c r="N33" s="3"/>
      <c r="O33" s="3"/>
    </row>
    <row r="34" spans="1:15" x14ac:dyDescent="0.3">
      <c r="A34" s="3"/>
      <c r="C34" s="34"/>
      <c r="D34" s="34" t="s">
        <v>40</v>
      </c>
      <c r="E34" s="34"/>
      <c r="F34" s="34"/>
      <c r="G34" s="34"/>
      <c r="H34" s="34"/>
      <c r="I34" s="34"/>
      <c r="J34" s="34"/>
      <c r="K34" s="34"/>
      <c r="L34" s="34"/>
      <c r="M34" s="3"/>
      <c r="N34" s="3"/>
      <c r="O34" s="3"/>
    </row>
    <row r="35" spans="1:15" x14ac:dyDescent="0.3">
      <c r="A35" s="3"/>
      <c r="C35" s="34"/>
      <c r="D35" s="34" t="s">
        <v>41</v>
      </c>
      <c r="E35" s="34"/>
      <c r="F35" s="34"/>
      <c r="G35" s="34" t="s">
        <v>42</v>
      </c>
      <c r="H35" s="34"/>
      <c r="I35" s="34"/>
      <c r="J35" s="34" t="s">
        <v>43</v>
      </c>
      <c r="K35" s="34"/>
      <c r="L35" s="34"/>
      <c r="M35" s="3"/>
      <c r="N35" s="3"/>
      <c r="O35" s="3"/>
    </row>
    <row r="36" spans="1:15" ht="27.75" customHeight="1" x14ac:dyDescent="0.3">
      <c r="A36" s="3"/>
      <c r="C36" s="34"/>
      <c r="D36" s="34" t="s">
        <v>44</v>
      </c>
      <c r="E36" s="34"/>
      <c r="F36" s="34"/>
      <c r="G36" s="34" t="s">
        <v>42</v>
      </c>
      <c r="H36" s="34"/>
      <c r="I36" s="34"/>
      <c r="J36" s="34" t="s">
        <v>47</v>
      </c>
      <c r="K36" s="34"/>
      <c r="L36" s="34"/>
      <c r="M36" s="3"/>
      <c r="N36" s="3"/>
      <c r="O36" s="3"/>
    </row>
  </sheetData>
  <mergeCells count="25">
    <mergeCell ref="A31:B31"/>
    <mergeCell ref="F17:H17"/>
    <mergeCell ref="I17:K17"/>
    <mergeCell ref="F18:H18"/>
    <mergeCell ref="I18:K18"/>
    <mergeCell ref="A21:A22"/>
    <mergeCell ref="B21:B22"/>
    <mergeCell ref="C21:C22"/>
    <mergeCell ref="D21:D22"/>
    <mergeCell ref="E21:E22"/>
    <mergeCell ref="F21:Q21"/>
    <mergeCell ref="F15:H15"/>
    <mergeCell ref="I15:K15"/>
    <mergeCell ref="N1:Q1"/>
    <mergeCell ref="N4:Q4"/>
    <mergeCell ref="A5:Q7"/>
    <mergeCell ref="C8:F8"/>
    <mergeCell ref="G8:K8"/>
    <mergeCell ref="A9:E9"/>
    <mergeCell ref="F9:L9"/>
    <mergeCell ref="A11:H11"/>
    <mergeCell ref="I11:N11"/>
    <mergeCell ref="A13:N13"/>
    <mergeCell ref="F14:H14"/>
    <mergeCell ref="I14:K14"/>
  </mergeCells>
  <pageMargins left="0.7" right="0.7" top="0.75" bottom="0.75" header="0.3" footer="0.3"/>
  <pageSetup paperSize="9" scale="6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R40"/>
  <sheetViews>
    <sheetView view="pageBreakPreview" zoomScale="60" zoomScaleNormal="70" workbookViewId="0">
      <selection activeCell="O15" sqref="O15"/>
    </sheetView>
  </sheetViews>
  <sheetFormatPr defaultColWidth="9.140625" defaultRowHeight="18.75" x14ac:dyDescent="0.3"/>
  <cols>
    <col min="1" max="2" width="7.42578125" style="16" customWidth="1"/>
    <col min="3" max="3" width="12.140625" style="16" customWidth="1"/>
    <col min="4" max="4" width="12.7109375" style="16" customWidth="1"/>
    <col min="5" max="5" width="14.42578125" style="16" customWidth="1"/>
    <col min="6" max="6" width="12.7109375" style="16" customWidth="1"/>
    <col min="7" max="7" width="12" style="16" customWidth="1"/>
    <col min="8" max="8" width="12.85546875" style="16" customWidth="1"/>
    <col min="9" max="9" width="11.42578125" style="16" customWidth="1"/>
    <col min="10" max="11" width="11.7109375" style="16" customWidth="1"/>
    <col min="12" max="12" width="12" style="16" customWidth="1"/>
    <col min="13" max="13" width="9.85546875" style="16" customWidth="1"/>
    <col min="14" max="14" width="10.28515625" style="16" customWidth="1"/>
    <col min="15" max="15" width="13.140625" style="16" customWidth="1"/>
    <col min="16" max="16" width="13.5703125" style="16" customWidth="1"/>
    <col min="17" max="17" width="17.4257812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4" t="s">
        <v>73</v>
      </c>
      <c r="G10" s="194"/>
      <c r="H10" s="194"/>
      <c r="I10" s="194"/>
      <c r="J10" s="194"/>
      <c r="K10" s="194"/>
      <c r="L10" s="194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9</v>
      </c>
      <c r="F19" s="187">
        <v>0</v>
      </c>
      <c r="G19" s="188"/>
      <c r="H19" s="189"/>
      <c r="I19" s="187">
        <v>9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13" t="s">
        <v>10</v>
      </c>
      <c r="B22" s="215" t="s">
        <v>11</v>
      </c>
      <c r="C22" s="217" t="s">
        <v>12</v>
      </c>
      <c r="D22" s="217" t="s">
        <v>13</v>
      </c>
      <c r="E22" s="219" t="s">
        <v>14</v>
      </c>
      <c r="F22" s="220" t="s">
        <v>15</v>
      </c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2"/>
      <c r="R22" s="14"/>
    </row>
    <row r="23" spans="1:18" ht="180.75" customHeight="1" thickBot="1" x14ac:dyDescent="0.35">
      <c r="A23" s="214"/>
      <c r="B23" s="216"/>
      <c r="C23" s="218"/>
      <c r="D23" s="218"/>
      <c r="E23" s="218"/>
      <c r="F23" s="6" t="s">
        <v>16</v>
      </c>
      <c r="G23" s="5" t="s">
        <v>17</v>
      </c>
      <c r="H23" s="6" t="s">
        <v>18</v>
      </c>
      <c r="I23" s="7" t="s">
        <v>19</v>
      </c>
      <c r="J23" s="7" t="s">
        <v>20</v>
      </c>
      <c r="K23" s="8" t="s">
        <v>21</v>
      </c>
      <c r="L23" s="9" t="s">
        <v>22</v>
      </c>
      <c r="M23" s="9" t="s">
        <v>23</v>
      </c>
      <c r="N23" s="9" t="s">
        <v>24</v>
      </c>
      <c r="O23" s="10" t="s">
        <v>25</v>
      </c>
      <c r="P23" s="10" t="s">
        <v>26</v>
      </c>
      <c r="Q23" s="10" t="s">
        <v>27</v>
      </c>
      <c r="R23" s="17"/>
    </row>
    <row r="24" spans="1:18" ht="19.5" thickBot="1" x14ac:dyDescent="0.35">
      <c r="A24" s="11">
        <v>1</v>
      </c>
      <c r="B24" s="12" t="s">
        <v>28</v>
      </c>
      <c r="C24" s="18">
        <v>3483</v>
      </c>
      <c r="D24" s="18">
        <v>1744</v>
      </c>
      <c r="E24" s="18">
        <v>1739</v>
      </c>
      <c r="F24" s="19">
        <v>1</v>
      </c>
      <c r="G24" s="19">
        <v>0</v>
      </c>
      <c r="H24" s="19">
        <v>1</v>
      </c>
      <c r="I24" s="20">
        <v>0</v>
      </c>
      <c r="J24" s="20">
        <v>0</v>
      </c>
      <c r="K24" s="20">
        <v>0</v>
      </c>
      <c r="L24" s="21">
        <v>0</v>
      </c>
      <c r="M24" s="21">
        <v>0</v>
      </c>
      <c r="N24" s="21">
        <v>0</v>
      </c>
      <c r="O24" s="22">
        <v>1684</v>
      </c>
      <c r="P24" s="23">
        <v>603</v>
      </c>
      <c r="Q24" s="24">
        <v>782</v>
      </c>
      <c r="R24" s="17"/>
    </row>
    <row r="25" spans="1:18" ht="19.5" thickBot="1" x14ac:dyDescent="0.35">
      <c r="A25" s="11">
        <v>2</v>
      </c>
      <c r="B25" s="12" t="s">
        <v>29</v>
      </c>
      <c r="C25" s="18">
        <v>3337</v>
      </c>
      <c r="D25" s="18">
        <v>1693</v>
      </c>
      <c r="E25" s="18">
        <v>1644</v>
      </c>
      <c r="F25" s="19">
        <v>27</v>
      </c>
      <c r="G25" s="19">
        <v>5</v>
      </c>
      <c r="H25" s="19">
        <v>22</v>
      </c>
      <c r="I25" s="20">
        <v>2</v>
      </c>
      <c r="J25" s="20">
        <v>0</v>
      </c>
      <c r="K25" s="20">
        <v>2</v>
      </c>
      <c r="L25" s="21">
        <v>5</v>
      </c>
      <c r="M25" s="21">
        <v>0</v>
      </c>
      <c r="N25" s="21">
        <v>5</v>
      </c>
      <c r="O25" s="22">
        <v>2352</v>
      </c>
      <c r="P25" s="23">
        <v>933</v>
      </c>
      <c r="Q25" s="24">
        <v>1174</v>
      </c>
      <c r="R25" s="17"/>
    </row>
    <row r="26" spans="1:18" ht="19.5" thickBot="1" x14ac:dyDescent="0.35">
      <c r="A26" s="11">
        <v>3</v>
      </c>
      <c r="B26" s="12" t="s">
        <v>30</v>
      </c>
      <c r="C26" s="18">
        <v>3180</v>
      </c>
      <c r="D26" s="18">
        <v>1627</v>
      </c>
      <c r="E26" s="18">
        <v>1553</v>
      </c>
      <c r="F26" s="19">
        <v>33</v>
      </c>
      <c r="G26" s="19">
        <v>12</v>
      </c>
      <c r="H26" s="19">
        <v>21</v>
      </c>
      <c r="I26" s="20">
        <v>3</v>
      </c>
      <c r="J26" s="20">
        <v>0</v>
      </c>
      <c r="K26" s="20">
        <v>3</v>
      </c>
      <c r="L26" s="21">
        <v>13</v>
      </c>
      <c r="M26" s="21">
        <v>5</v>
      </c>
      <c r="N26" s="21">
        <v>8</v>
      </c>
      <c r="O26" s="22">
        <v>2444</v>
      </c>
      <c r="P26" s="23">
        <v>964</v>
      </c>
      <c r="Q26" s="24">
        <v>1258</v>
      </c>
      <c r="R26" s="17"/>
    </row>
    <row r="27" spans="1:18" ht="19.5" thickBot="1" x14ac:dyDescent="0.35">
      <c r="A27" s="11">
        <v>4</v>
      </c>
      <c r="B27" s="12" t="s">
        <v>31</v>
      </c>
      <c r="C27" s="18">
        <v>3255</v>
      </c>
      <c r="D27" s="18">
        <v>1642</v>
      </c>
      <c r="E27" s="18">
        <v>1613</v>
      </c>
      <c r="F27" s="19">
        <v>39</v>
      </c>
      <c r="G27" s="19">
        <v>9</v>
      </c>
      <c r="H27" s="19">
        <v>30</v>
      </c>
      <c r="I27" s="20">
        <v>4</v>
      </c>
      <c r="J27" s="20">
        <v>1</v>
      </c>
      <c r="K27" s="20">
        <v>3</v>
      </c>
      <c r="L27" s="21">
        <v>27</v>
      </c>
      <c r="M27" s="21">
        <v>7</v>
      </c>
      <c r="N27" s="21">
        <v>20</v>
      </c>
      <c r="O27" s="22">
        <v>2448</v>
      </c>
      <c r="P27" s="23">
        <v>970</v>
      </c>
      <c r="Q27" s="24">
        <v>1276</v>
      </c>
      <c r="R27" s="17"/>
    </row>
    <row r="28" spans="1:18" ht="19.5" thickBot="1" x14ac:dyDescent="0.35">
      <c r="A28" s="11">
        <v>5</v>
      </c>
      <c r="B28" s="12" t="s">
        <v>32</v>
      </c>
      <c r="C28" s="18">
        <v>3307</v>
      </c>
      <c r="D28" s="18">
        <v>1731</v>
      </c>
      <c r="E28" s="18">
        <v>1582</v>
      </c>
      <c r="F28" s="19">
        <v>30</v>
      </c>
      <c r="G28" s="19">
        <v>5</v>
      </c>
      <c r="H28" s="19">
        <v>25</v>
      </c>
      <c r="I28" s="20">
        <v>5</v>
      </c>
      <c r="J28" s="20">
        <v>0</v>
      </c>
      <c r="K28" s="20">
        <v>4</v>
      </c>
      <c r="L28" s="21">
        <v>19</v>
      </c>
      <c r="M28" s="21">
        <v>3</v>
      </c>
      <c r="N28" s="21">
        <v>16</v>
      </c>
      <c r="O28" s="22">
        <v>2637</v>
      </c>
      <c r="P28" s="23">
        <v>1070</v>
      </c>
      <c r="Q28" s="24">
        <v>1416</v>
      </c>
      <c r="R28" s="17"/>
    </row>
    <row r="29" spans="1:18" ht="19.5" thickBot="1" x14ac:dyDescent="0.35">
      <c r="A29" s="11">
        <v>6</v>
      </c>
      <c r="B29" s="12" t="s">
        <v>33</v>
      </c>
      <c r="C29" s="18">
        <v>3145</v>
      </c>
      <c r="D29" s="18">
        <v>1624</v>
      </c>
      <c r="E29" s="18">
        <v>1521</v>
      </c>
      <c r="F29" s="19">
        <v>22</v>
      </c>
      <c r="G29" s="19">
        <v>5</v>
      </c>
      <c r="H29" s="19">
        <v>17</v>
      </c>
      <c r="I29" s="20">
        <v>2</v>
      </c>
      <c r="J29" s="20">
        <v>1</v>
      </c>
      <c r="K29" s="20">
        <v>2</v>
      </c>
      <c r="L29" s="21">
        <v>5</v>
      </c>
      <c r="M29" s="21">
        <v>2</v>
      </c>
      <c r="N29" s="21">
        <v>3</v>
      </c>
      <c r="O29" s="22">
        <v>2345</v>
      </c>
      <c r="P29" s="23">
        <v>903</v>
      </c>
      <c r="Q29" s="24">
        <v>1237</v>
      </c>
      <c r="R29" s="17"/>
    </row>
    <row r="30" spans="1:18" ht="19.5" thickBot="1" x14ac:dyDescent="0.35">
      <c r="A30" s="11">
        <v>7</v>
      </c>
      <c r="B30" s="12" t="s">
        <v>34</v>
      </c>
      <c r="C30" s="18">
        <v>1755</v>
      </c>
      <c r="D30" s="18">
        <v>863</v>
      </c>
      <c r="E30" s="18">
        <v>889</v>
      </c>
      <c r="F30" s="19">
        <v>39</v>
      </c>
      <c r="G30" s="19">
        <v>13</v>
      </c>
      <c r="H30" s="19">
        <v>26</v>
      </c>
      <c r="I30" s="20">
        <v>3</v>
      </c>
      <c r="J30" s="20">
        <v>0</v>
      </c>
      <c r="K30" s="20">
        <v>3</v>
      </c>
      <c r="L30" s="21">
        <v>20</v>
      </c>
      <c r="M30" s="21">
        <v>3</v>
      </c>
      <c r="N30" s="21">
        <v>17</v>
      </c>
      <c r="O30" s="22">
        <v>1869</v>
      </c>
      <c r="P30" s="23">
        <v>770</v>
      </c>
      <c r="Q30" s="24">
        <v>983</v>
      </c>
      <c r="R30" s="17"/>
    </row>
    <row r="31" spans="1:18" ht="19.5" thickBot="1" x14ac:dyDescent="0.35">
      <c r="A31" s="11">
        <v>8</v>
      </c>
      <c r="B31" s="12" t="s">
        <v>35</v>
      </c>
      <c r="C31" s="18">
        <v>1605</v>
      </c>
      <c r="D31" s="18">
        <v>736</v>
      </c>
      <c r="E31" s="18">
        <v>868</v>
      </c>
      <c r="F31" s="19">
        <v>23</v>
      </c>
      <c r="G31" s="19">
        <v>6</v>
      </c>
      <c r="H31" s="19">
        <v>17</v>
      </c>
      <c r="I31" s="20">
        <v>7</v>
      </c>
      <c r="J31" s="20">
        <v>4</v>
      </c>
      <c r="K31" s="20">
        <v>3</v>
      </c>
      <c r="L31" s="21">
        <v>13</v>
      </c>
      <c r="M31" s="21">
        <v>2</v>
      </c>
      <c r="N31" s="21">
        <v>11</v>
      </c>
      <c r="O31" s="22">
        <v>1468</v>
      </c>
      <c r="P31" s="23">
        <v>564</v>
      </c>
      <c r="Q31" s="24">
        <v>811</v>
      </c>
      <c r="R31" s="17"/>
    </row>
    <row r="32" spans="1:18" ht="30" customHeight="1" thickBot="1" x14ac:dyDescent="0.35">
      <c r="A32" s="211" t="s">
        <v>36</v>
      </c>
      <c r="B32" s="212"/>
      <c r="C32" s="25">
        <f t="shared" ref="C32:H32" si="0">SUM(C24:C31)</f>
        <v>23067</v>
      </c>
      <c r="D32" s="25">
        <f t="shared" si="0"/>
        <v>11660</v>
      </c>
      <c r="E32" s="25">
        <f t="shared" si="0"/>
        <v>11409</v>
      </c>
      <c r="F32" s="26">
        <f t="shared" si="0"/>
        <v>214</v>
      </c>
      <c r="G32" s="26">
        <f t="shared" si="0"/>
        <v>55</v>
      </c>
      <c r="H32" s="26">
        <f t="shared" si="0"/>
        <v>159</v>
      </c>
      <c r="I32" s="27">
        <f t="shared" ref="I32:N32" si="1">SUM(I25:I31)</f>
        <v>26</v>
      </c>
      <c r="J32" s="27">
        <f t="shared" si="1"/>
        <v>6</v>
      </c>
      <c r="K32" s="27">
        <f t="shared" si="1"/>
        <v>20</v>
      </c>
      <c r="L32" s="28">
        <f t="shared" si="1"/>
        <v>102</v>
      </c>
      <c r="M32" s="28">
        <f t="shared" si="1"/>
        <v>22</v>
      </c>
      <c r="N32" s="28">
        <f t="shared" si="1"/>
        <v>80</v>
      </c>
      <c r="O32" s="29">
        <f>SUM(O24:O31)</f>
        <v>17247</v>
      </c>
      <c r="P32" s="30">
        <f>SUM(P24:P31)</f>
        <v>6777</v>
      </c>
      <c r="Q32" s="29">
        <f>SUM(Q24:Q31)</f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L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R40"/>
  <sheetViews>
    <sheetView view="pageBreakPreview" zoomScale="60" zoomScaleNormal="70" workbookViewId="0">
      <selection activeCell="P16" sqref="P16"/>
    </sheetView>
  </sheetViews>
  <sheetFormatPr defaultColWidth="9.140625" defaultRowHeight="18.75" x14ac:dyDescent="0.3"/>
  <cols>
    <col min="1" max="2" width="7.42578125" style="16" customWidth="1"/>
    <col min="3" max="3" width="12.7109375" style="16" customWidth="1"/>
    <col min="4" max="4" width="13.140625" style="16" customWidth="1"/>
    <col min="5" max="5" width="14.5703125" style="16" customWidth="1"/>
    <col min="6" max="7" width="10.7109375" style="16" customWidth="1"/>
    <col min="8" max="8" width="10" style="16" customWidth="1"/>
    <col min="9" max="9" width="11" style="16" customWidth="1"/>
    <col min="10" max="10" width="10.28515625" style="16" customWidth="1"/>
    <col min="11" max="11" width="10" style="16" customWidth="1"/>
    <col min="12" max="14" width="7.42578125" style="16" customWidth="1"/>
    <col min="15" max="16" width="14.28515625" style="16" customWidth="1"/>
    <col min="17" max="17" width="15.8554687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4" t="s">
        <v>74</v>
      </c>
      <c r="G10" s="194"/>
      <c r="H10" s="194"/>
      <c r="I10" s="194"/>
      <c r="J10" s="194"/>
      <c r="K10" s="194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19</v>
      </c>
      <c r="F19" s="187">
        <v>0</v>
      </c>
      <c r="G19" s="188"/>
      <c r="H19" s="189"/>
      <c r="I19" s="187">
        <v>19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53" t="s">
        <v>10</v>
      </c>
      <c r="B22" s="255" t="s">
        <v>11</v>
      </c>
      <c r="C22" s="257" t="s">
        <v>12</v>
      </c>
      <c r="D22" s="257" t="s">
        <v>13</v>
      </c>
      <c r="E22" s="259" t="s">
        <v>14</v>
      </c>
      <c r="F22" s="260" t="s">
        <v>15</v>
      </c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2"/>
      <c r="R22" s="14"/>
    </row>
    <row r="23" spans="1:18" ht="183" customHeight="1" thickBot="1" x14ac:dyDescent="0.35">
      <c r="A23" s="254"/>
      <c r="B23" s="256"/>
      <c r="C23" s="258"/>
      <c r="D23" s="258"/>
      <c r="E23" s="258"/>
      <c r="F23" s="71" t="s">
        <v>16</v>
      </c>
      <c r="G23" s="72" t="s">
        <v>17</v>
      </c>
      <c r="H23" s="71" t="s">
        <v>18</v>
      </c>
      <c r="I23" s="73" t="s">
        <v>19</v>
      </c>
      <c r="J23" s="73" t="s">
        <v>20</v>
      </c>
      <c r="K23" s="74" t="s">
        <v>21</v>
      </c>
      <c r="L23" s="75" t="s">
        <v>22</v>
      </c>
      <c r="M23" s="75" t="s">
        <v>23</v>
      </c>
      <c r="N23" s="75" t="s">
        <v>24</v>
      </c>
      <c r="O23" s="76" t="s">
        <v>25</v>
      </c>
      <c r="P23" s="76" t="s">
        <v>26</v>
      </c>
      <c r="Q23" s="76" t="s">
        <v>27</v>
      </c>
      <c r="R23" s="17"/>
    </row>
    <row r="24" spans="1:18" ht="19.5" thickBot="1" x14ac:dyDescent="0.35">
      <c r="A24" s="77">
        <v>1</v>
      </c>
      <c r="B24" s="77" t="s">
        <v>28</v>
      </c>
      <c r="C24" s="78">
        <v>1032</v>
      </c>
      <c r="D24" s="78">
        <v>509</v>
      </c>
      <c r="E24" s="78">
        <f>C24-D24</f>
        <v>523</v>
      </c>
      <c r="F24" s="79">
        <v>0</v>
      </c>
      <c r="G24" s="79">
        <v>0</v>
      </c>
      <c r="H24" s="79">
        <v>0</v>
      </c>
      <c r="I24" s="80">
        <v>0</v>
      </c>
      <c r="J24" s="80">
        <v>0</v>
      </c>
      <c r="K24" s="80">
        <v>0</v>
      </c>
      <c r="L24" s="81">
        <v>0</v>
      </c>
      <c r="M24" s="81">
        <v>0</v>
      </c>
      <c r="N24" s="81">
        <v>0</v>
      </c>
      <c r="O24" s="82">
        <v>1684</v>
      </c>
      <c r="P24" s="82">
        <v>603</v>
      </c>
      <c r="Q24" s="82">
        <v>782</v>
      </c>
      <c r="R24" s="17"/>
    </row>
    <row r="25" spans="1:18" ht="19.5" thickBot="1" x14ac:dyDescent="0.35">
      <c r="A25" s="77">
        <v>2</v>
      </c>
      <c r="B25" s="77" t="s">
        <v>29</v>
      </c>
      <c r="C25" s="78">
        <v>984</v>
      </c>
      <c r="D25" s="78">
        <v>474</v>
      </c>
      <c r="E25" s="78">
        <f t="shared" ref="E25:E31" si="0">C25-D25</f>
        <v>510</v>
      </c>
      <c r="F25" s="79">
        <v>5</v>
      </c>
      <c r="G25" s="79">
        <v>2</v>
      </c>
      <c r="H25" s="79">
        <v>3</v>
      </c>
      <c r="I25" s="80">
        <v>4</v>
      </c>
      <c r="J25" s="80">
        <v>2</v>
      </c>
      <c r="K25" s="80">
        <v>2</v>
      </c>
      <c r="L25" s="81">
        <v>2</v>
      </c>
      <c r="M25" s="81">
        <v>0</v>
      </c>
      <c r="N25" s="81">
        <v>2</v>
      </c>
      <c r="O25" s="82">
        <v>2352</v>
      </c>
      <c r="P25" s="82">
        <v>933</v>
      </c>
      <c r="Q25" s="82">
        <v>1174</v>
      </c>
      <c r="R25" s="17"/>
    </row>
    <row r="26" spans="1:18" ht="19.5" thickBot="1" x14ac:dyDescent="0.35">
      <c r="A26" s="77">
        <v>3</v>
      </c>
      <c r="B26" s="77" t="s">
        <v>30</v>
      </c>
      <c r="C26" s="78">
        <v>955</v>
      </c>
      <c r="D26" s="78">
        <v>464</v>
      </c>
      <c r="E26" s="78">
        <f t="shared" si="0"/>
        <v>491</v>
      </c>
      <c r="F26" s="79">
        <v>5</v>
      </c>
      <c r="G26" s="79">
        <v>2</v>
      </c>
      <c r="H26" s="79">
        <v>3</v>
      </c>
      <c r="I26" s="80">
        <v>3</v>
      </c>
      <c r="J26" s="80">
        <v>2</v>
      </c>
      <c r="K26" s="80">
        <v>1</v>
      </c>
      <c r="L26" s="81">
        <v>2</v>
      </c>
      <c r="M26" s="81">
        <v>0</v>
      </c>
      <c r="N26" s="81">
        <v>2</v>
      </c>
      <c r="O26" s="82">
        <v>2444</v>
      </c>
      <c r="P26" s="82">
        <v>964</v>
      </c>
      <c r="Q26" s="82">
        <v>1258</v>
      </c>
      <c r="R26" s="17"/>
    </row>
    <row r="27" spans="1:18" ht="19.5" thickBot="1" x14ac:dyDescent="0.35">
      <c r="A27" s="77">
        <v>4</v>
      </c>
      <c r="B27" s="77" t="s">
        <v>31</v>
      </c>
      <c r="C27" s="78">
        <v>911</v>
      </c>
      <c r="D27" s="78">
        <v>440</v>
      </c>
      <c r="E27" s="78">
        <f t="shared" si="0"/>
        <v>471</v>
      </c>
      <c r="F27" s="79">
        <v>7</v>
      </c>
      <c r="G27" s="79">
        <v>4</v>
      </c>
      <c r="H27" s="79">
        <v>3</v>
      </c>
      <c r="I27" s="80">
        <v>2</v>
      </c>
      <c r="J27" s="80">
        <v>1</v>
      </c>
      <c r="K27" s="80">
        <v>1</v>
      </c>
      <c r="L27" s="81">
        <v>4</v>
      </c>
      <c r="M27" s="81">
        <v>3</v>
      </c>
      <c r="N27" s="81">
        <v>1</v>
      </c>
      <c r="O27" s="82">
        <v>2448</v>
      </c>
      <c r="P27" s="82">
        <v>970</v>
      </c>
      <c r="Q27" s="82">
        <v>1276</v>
      </c>
      <c r="R27" s="17"/>
    </row>
    <row r="28" spans="1:18" ht="19.5" thickBot="1" x14ac:dyDescent="0.35">
      <c r="A28" s="77">
        <v>5</v>
      </c>
      <c r="B28" s="77" t="s">
        <v>32</v>
      </c>
      <c r="C28" s="78">
        <v>922</v>
      </c>
      <c r="D28" s="78">
        <v>447</v>
      </c>
      <c r="E28" s="78">
        <f t="shared" si="0"/>
        <v>475</v>
      </c>
      <c r="F28" s="79">
        <v>8</v>
      </c>
      <c r="G28" s="79">
        <v>3</v>
      </c>
      <c r="H28" s="79">
        <v>5</v>
      </c>
      <c r="I28" s="80">
        <v>3</v>
      </c>
      <c r="J28" s="80">
        <v>1</v>
      </c>
      <c r="K28" s="80">
        <v>2</v>
      </c>
      <c r="L28" s="81">
        <v>3</v>
      </c>
      <c r="M28" s="81">
        <v>1</v>
      </c>
      <c r="N28" s="81">
        <v>2</v>
      </c>
      <c r="O28" s="82">
        <v>2637</v>
      </c>
      <c r="P28" s="82">
        <v>1070</v>
      </c>
      <c r="Q28" s="82">
        <v>1416</v>
      </c>
      <c r="R28" s="17"/>
    </row>
    <row r="29" spans="1:18" ht="19.5" thickBot="1" x14ac:dyDescent="0.35">
      <c r="A29" s="77">
        <v>6</v>
      </c>
      <c r="B29" s="77" t="s">
        <v>33</v>
      </c>
      <c r="C29" s="78">
        <v>878</v>
      </c>
      <c r="D29" s="78">
        <v>440</v>
      </c>
      <c r="E29" s="78">
        <f t="shared" si="0"/>
        <v>438</v>
      </c>
      <c r="F29" s="79">
        <v>3</v>
      </c>
      <c r="G29" s="79">
        <v>2</v>
      </c>
      <c r="H29" s="79">
        <v>1</v>
      </c>
      <c r="I29" s="80">
        <v>1</v>
      </c>
      <c r="J29" s="80">
        <v>0</v>
      </c>
      <c r="K29" s="80">
        <v>1</v>
      </c>
      <c r="L29" s="81">
        <v>2</v>
      </c>
      <c r="M29" s="81">
        <v>1</v>
      </c>
      <c r="N29" s="81">
        <v>1</v>
      </c>
      <c r="O29" s="82">
        <v>2345</v>
      </c>
      <c r="P29" s="82">
        <v>903</v>
      </c>
      <c r="Q29" s="82">
        <v>1237</v>
      </c>
      <c r="R29" s="17"/>
    </row>
    <row r="30" spans="1:18" ht="19.5" thickBot="1" x14ac:dyDescent="0.35">
      <c r="A30" s="77">
        <v>7</v>
      </c>
      <c r="B30" s="77" t="s">
        <v>34</v>
      </c>
      <c r="C30" s="78">
        <v>546</v>
      </c>
      <c r="D30" s="78">
        <v>279</v>
      </c>
      <c r="E30" s="78">
        <f t="shared" si="0"/>
        <v>267</v>
      </c>
      <c r="F30" s="79">
        <v>5</v>
      </c>
      <c r="G30" s="79">
        <v>1</v>
      </c>
      <c r="H30" s="79">
        <v>4</v>
      </c>
      <c r="I30" s="80">
        <v>2</v>
      </c>
      <c r="J30" s="80">
        <v>1</v>
      </c>
      <c r="K30" s="80">
        <v>1</v>
      </c>
      <c r="L30" s="81">
        <v>1</v>
      </c>
      <c r="M30" s="81">
        <v>0</v>
      </c>
      <c r="N30" s="81">
        <v>1</v>
      </c>
      <c r="O30" s="82">
        <v>1869</v>
      </c>
      <c r="P30" s="82">
        <v>770</v>
      </c>
      <c r="Q30" s="82">
        <v>983</v>
      </c>
      <c r="R30" s="17"/>
    </row>
    <row r="31" spans="1:18" ht="19.5" thickBot="1" x14ac:dyDescent="0.35">
      <c r="A31" s="77">
        <v>8</v>
      </c>
      <c r="B31" s="77" t="s">
        <v>35</v>
      </c>
      <c r="C31" s="78">
        <v>570</v>
      </c>
      <c r="D31" s="78">
        <v>281</v>
      </c>
      <c r="E31" s="78">
        <f t="shared" si="0"/>
        <v>289</v>
      </c>
      <c r="F31" s="79">
        <v>13</v>
      </c>
      <c r="G31" s="79">
        <v>4</v>
      </c>
      <c r="H31" s="79">
        <v>9</v>
      </c>
      <c r="I31" s="80">
        <v>6</v>
      </c>
      <c r="J31" s="80">
        <v>1</v>
      </c>
      <c r="K31" s="80">
        <v>5</v>
      </c>
      <c r="L31" s="81">
        <v>4</v>
      </c>
      <c r="M31" s="81">
        <v>3</v>
      </c>
      <c r="N31" s="81">
        <v>1</v>
      </c>
      <c r="O31" s="82">
        <v>1468</v>
      </c>
      <c r="P31" s="82">
        <v>564</v>
      </c>
      <c r="Q31" s="82">
        <v>811</v>
      </c>
      <c r="R31" s="17"/>
    </row>
    <row r="32" spans="1:18" ht="31.5" customHeight="1" thickBot="1" x14ac:dyDescent="0.35">
      <c r="A32" s="252" t="s">
        <v>36</v>
      </c>
      <c r="B32" s="252"/>
      <c r="C32" s="83">
        <f t="shared" ref="C32:Q32" si="1">SUM(C24:C31)</f>
        <v>6798</v>
      </c>
      <c r="D32" s="83">
        <f t="shared" si="1"/>
        <v>3334</v>
      </c>
      <c r="E32" s="83">
        <f t="shared" si="1"/>
        <v>3464</v>
      </c>
      <c r="F32" s="84">
        <f t="shared" si="1"/>
        <v>46</v>
      </c>
      <c r="G32" s="84">
        <f t="shared" si="1"/>
        <v>18</v>
      </c>
      <c r="H32" s="84">
        <f t="shared" si="1"/>
        <v>28</v>
      </c>
      <c r="I32" s="85">
        <f t="shared" si="1"/>
        <v>21</v>
      </c>
      <c r="J32" s="85">
        <f t="shared" si="1"/>
        <v>8</v>
      </c>
      <c r="K32" s="85">
        <f t="shared" si="1"/>
        <v>13</v>
      </c>
      <c r="L32" s="86">
        <f t="shared" si="1"/>
        <v>18</v>
      </c>
      <c r="M32" s="86">
        <f t="shared" si="1"/>
        <v>8</v>
      </c>
      <c r="N32" s="86">
        <f t="shared" si="1"/>
        <v>10</v>
      </c>
      <c r="O32" s="87">
        <f t="shared" si="1"/>
        <v>17247</v>
      </c>
      <c r="P32" s="87">
        <f t="shared" si="1"/>
        <v>6777</v>
      </c>
      <c r="Q32" s="82">
        <f t="shared" si="1"/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K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R40"/>
  <sheetViews>
    <sheetView view="pageBreakPreview" zoomScale="60" zoomScaleNormal="70" workbookViewId="0">
      <selection sqref="A1:XFD1048576"/>
    </sheetView>
  </sheetViews>
  <sheetFormatPr defaultColWidth="9.140625" defaultRowHeight="18.75" x14ac:dyDescent="0.3"/>
  <cols>
    <col min="1" max="2" width="7.42578125" style="16" customWidth="1"/>
    <col min="3" max="3" width="14.5703125" style="16" customWidth="1"/>
    <col min="4" max="4" width="14.85546875" style="16" customWidth="1"/>
    <col min="5" max="5" width="15.28515625" style="16" customWidth="1"/>
    <col min="6" max="6" width="11.7109375" style="16" customWidth="1"/>
    <col min="7" max="8" width="12.140625" style="16" customWidth="1"/>
    <col min="9" max="9" width="11" style="16" customWidth="1"/>
    <col min="10" max="10" width="11.42578125" style="16" customWidth="1"/>
    <col min="11" max="11" width="11.28515625" style="16" customWidth="1"/>
    <col min="12" max="12" width="10.7109375" style="16" customWidth="1"/>
    <col min="13" max="13" width="11.42578125" style="16" customWidth="1"/>
    <col min="14" max="14" width="10.7109375" style="16" customWidth="1"/>
    <col min="15" max="16" width="14.5703125" style="16" customWidth="1"/>
    <col min="17" max="17" width="17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1" t="s">
        <v>75</v>
      </c>
      <c r="G10" s="191"/>
      <c r="H10" s="191"/>
      <c r="I10" s="191"/>
      <c r="J10" s="191"/>
      <c r="K10" s="191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7</v>
      </c>
      <c r="F19" s="187">
        <v>0</v>
      </c>
      <c r="G19" s="188"/>
      <c r="H19" s="189"/>
      <c r="I19" s="187">
        <v>7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13" t="s">
        <v>10</v>
      </c>
      <c r="B22" s="215" t="s">
        <v>11</v>
      </c>
      <c r="C22" s="217" t="s">
        <v>12</v>
      </c>
      <c r="D22" s="217" t="s">
        <v>13</v>
      </c>
      <c r="E22" s="219" t="s">
        <v>14</v>
      </c>
      <c r="F22" s="220" t="s">
        <v>15</v>
      </c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2"/>
      <c r="R22" s="14"/>
    </row>
    <row r="23" spans="1:18" ht="195.75" customHeight="1" thickBot="1" x14ac:dyDescent="0.35">
      <c r="A23" s="214"/>
      <c r="B23" s="216"/>
      <c r="C23" s="218"/>
      <c r="D23" s="218"/>
      <c r="E23" s="218"/>
      <c r="F23" s="6" t="s">
        <v>16</v>
      </c>
      <c r="G23" s="5" t="s">
        <v>17</v>
      </c>
      <c r="H23" s="6" t="s">
        <v>18</v>
      </c>
      <c r="I23" s="7" t="s">
        <v>19</v>
      </c>
      <c r="J23" s="7" t="s">
        <v>20</v>
      </c>
      <c r="K23" s="8" t="s">
        <v>21</v>
      </c>
      <c r="L23" s="9" t="s">
        <v>22</v>
      </c>
      <c r="M23" s="9" t="s">
        <v>23</v>
      </c>
      <c r="N23" s="9" t="s">
        <v>24</v>
      </c>
      <c r="O23" s="10" t="s">
        <v>25</v>
      </c>
      <c r="P23" s="10" t="s">
        <v>26</v>
      </c>
      <c r="Q23" s="10" t="s">
        <v>27</v>
      </c>
      <c r="R23" s="17"/>
    </row>
    <row r="24" spans="1:18" ht="19.5" thickBot="1" x14ac:dyDescent="0.35">
      <c r="A24" s="11">
        <v>1</v>
      </c>
      <c r="B24" s="12" t="s">
        <v>28</v>
      </c>
      <c r="C24" s="18">
        <v>284</v>
      </c>
      <c r="D24" s="18">
        <v>140</v>
      </c>
      <c r="E24" s="18">
        <f>C24-D24</f>
        <v>144</v>
      </c>
      <c r="F24" s="19">
        <v>0</v>
      </c>
      <c r="G24" s="19">
        <v>0</v>
      </c>
      <c r="H24" s="19">
        <v>0</v>
      </c>
      <c r="I24" s="20">
        <v>0</v>
      </c>
      <c r="J24" s="20">
        <v>0</v>
      </c>
      <c r="K24" s="20">
        <v>0</v>
      </c>
      <c r="L24" s="21">
        <v>0</v>
      </c>
      <c r="M24" s="21">
        <v>0</v>
      </c>
      <c r="N24" s="21">
        <v>0</v>
      </c>
      <c r="O24" s="22">
        <v>1684</v>
      </c>
      <c r="P24" s="23">
        <v>603</v>
      </c>
      <c r="Q24" s="24">
        <v>782</v>
      </c>
      <c r="R24" s="17"/>
    </row>
    <row r="25" spans="1:18" ht="19.5" thickBot="1" x14ac:dyDescent="0.35">
      <c r="A25" s="11">
        <v>2</v>
      </c>
      <c r="B25" s="12" t="s">
        <v>29</v>
      </c>
      <c r="C25" s="18">
        <v>315</v>
      </c>
      <c r="D25" s="18">
        <v>163</v>
      </c>
      <c r="E25" s="18">
        <f t="shared" ref="E25:E30" si="0">C25-D25</f>
        <v>152</v>
      </c>
      <c r="F25" s="19">
        <v>0</v>
      </c>
      <c r="G25" s="19">
        <v>0</v>
      </c>
      <c r="H25" s="19">
        <v>0</v>
      </c>
      <c r="I25" s="20">
        <v>0</v>
      </c>
      <c r="J25" s="20">
        <v>0</v>
      </c>
      <c r="K25" s="20">
        <v>0</v>
      </c>
      <c r="L25" s="21">
        <v>0</v>
      </c>
      <c r="M25" s="21">
        <v>0</v>
      </c>
      <c r="N25" s="21">
        <v>0</v>
      </c>
      <c r="O25" s="22">
        <v>2352</v>
      </c>
      <c r="P25" s="23">
        <v>933</v>
      </c>
      <c r="Q25" s="24">
        <v>1174</v>
      </c>
      <c r="R25" s="17"/>
    </row>
    <row r="26" spans="1:18" ht="19.5" thickBot="1" x14ac:dyDescent="0.35">
      <c r="A26" s="11">
        <v>3</v>
      </c>
      <c r="B26" s="12" t="s">
        <v>30</v>
      </c>
      <c r="C26" s="18">
        <v>287</v>
      </c>
      <c r="D26" s="18">
        <v>139</v>
      </c>
      <c r="E26" s="18">
        <f t="shared" si="0"/>
        <v>148</v>
      </c>
      <c r="F26" s="19">
        <v>1</v>
      </c>
      <c r="G26" s="19">
        <v>0</v>
      </c>
      <c r="H26" s="19">
        <v>1</v>
      </c>
      <c r="I26" s="20">
        <v>1</v>
      </c>
      <c r="J26" s="20">
        <v>0</v>
      </c>
      <c r="K26" s="20">
        <v>1</v>
      </c>
      <c r="L26" s="21">
        <v>0</v>
      </c>
      <c r="M26" s="21">
        <v>0</v>
      </c>
      <c r="N26" s="21">
        <v>0</v>
      </c>
      <c r="O26" s="22">
        <v>2444</v>
      </c>
      <c r="P26" s="23">
        <v>964</v>
      </c>
      <c r="Q26" s="24">
        <v>1258</v>
      </c>
      <c r="R26" s="17"/>
    </row>
    <row r="27" spans="1:18" ht="19.5" thickBot="1" x14ac:dyDescent="0.35">
      <c r="A27" s="11">
        <v>4</v>
      </c>
      <c r="B27" s="12" t="s">
        <v>31</v>
      </c>
      <c r="C27" s="18">
        <v>360</v>
      </c>
      <c r="D27" s="18">
        <v>151</v>
      </c>
      <c r="E27" s="18">
        <f t="shared" si="0"/>
        <v>209</v>
      </c>
      <c r="F27" s="19">
        <v>2</v>
      </c>
      <c r="G27" s="19">
        <v>1</v>
      </c>
      <c r="H27" s="19">
        <v>1</v>
      </c>
      <c r="I27" s="20">
        <v>0</v>
      </c>
      <c r="J27" s="20">
        <v>0</v>
      </c>
      <c r="K27" s="20">
        <v>0</v>
      </c>
      <c r="L27" s="21">
        <v>0</v>
      </c>
      <c r="M27" s="21">
        <v>0</v>
      </c>
      <c r="N27" s="21">
        <v>0</v>
      </c>
      <c r="O27" s="22">
        <v>2448</v>
      </c>
      <c r="P27" s="23">
        <v>970</v>
      </c>
      <c r="Q27" s="24">
        <v>1276</v>
      </c>
      <c r="R27" s="17"/>
    </row>
    <row r="28" spans="1:18" ht="19.5" thickBot="1" x14ac:dyDescent="0.35">
      <c r="A28" s="11">
        <v>5</v>
      </c>
      <c r="B28" s="12" t="s">
        <v>32</v>
      </c>
      <c r="C28" s="18">
        <v>364</v>
      </c>
      <c r="D28" s="18">
        <v>170</v>
      </c>
      <c r="E28" s="18">
        <f t="shared" si="0"/>
        <v>194</v>
      </c>
      <c r="F28" s="19">
        <v>0</v>
      </c>
      <c r="G28" s="19">
        <v>0</v>
      </c>
      <c r="H28" s="19">
        <v>0</v>
      </c>
      <c r="I28" s="154">
        <v>0</v>
      </c>
      <c r="J28" s="20">
        <v>0</v>
      </c>
      <c r="K28" s="20">
        <v>0</v>
      </c>
      <c r="L28" s="21">
        <v>0</v>
      </c>
      <c r="M28" s="21">
        <v>0</v>
      </c>
      <c r="N28" s="21">
        <v>0</v>
      </c>
      <c r="O28" s="22">
        <v>2637</v>
      </c>
      <c r="P28" s="23">
        <v>1070</v>
      </c>
      <c r="Q28" s="24">
        <v>1416</v>
      </c>
      <c r="R28" s="17"/>
    </row>
    <row r="29" spans="1:18" ht="19.5" thickBot="1" x14ac:dyDescent="0.35">
      <c r="A29" s="11">
        <v>6</v>
      </c>
      <c r="B29" s="12" t="s">
        <v>33</v>
      </c>
      <c r="C29" s="18">
        <v>389</v>
      </c>
      <c r="D29" s="18">
        <v>199</v>
      </c>
      <c r="E29" s="18">
        <f t="shared" si="0"/>
        <v>190</v>
      </c>
      <c r="F29" s="19">
        <v>2</v>
      </c>
      <c r="G29" s="19">
        <v>1</v>
      </c>
      <c r="H29" s="19">
        <v>1</v>
      </c>
      <c r="I29" s="20">
        <v>1</v>
      </c>
      <c r="J29" s="20">
        <v>0</v>
      </c>
      <c r="K29" s="20">
        <v>1</v>
      </c>
      <c r="L29" s="21">
        <v>1</v>
      </c>
      <c r="M29" s="21">
        <v>1</v>
      </c>
      <c r="N29" s="21">
        <v>0</v>
      </c>
      <c r="O29" s="22">
        <v>2345</v>
      </c>
      <c r="P29" s="23">
        <v>903</v>
      </c>
      <c r="Q29" s="24">
        <v>1237</v>
      </c>
      <c r="R29" s="17"/>
    </row>
    <row r="30" spans="1:18" ht="19.5" thickBot="1" x14ac:dyDescent="0.35">
      <c r="A30" s="11">
        <v>7</v>
      </c>
      <c r="B30" s="12" t="s">
        <v>34</v>
      </c>
      <c r="C30" s="18">
        <v>200</v>
      </c>
      <c r="D30" s="18">
        <v>94</v>
      </c>
      <c r="E30" s="18">
        <f t="shared" si="0"/>
        <v>106</v>
      </c>
      <c r="F30" s="19">
        <v>2</v>
      </c>
      <c r="G30" s="19">
        <v>2</v>
      </c>
      <c r="H30" s="19">
        <v>0</v>
      </c>
      <c r="I30" s="20">
        <v>1</v>
      </c>
      <c r="J30" s="20">
        <v>1</v>
      </c>
      <c r="K30" s="20">
        <v>0</v>
      </c>
      <c r="L30" s="21">
        <v>0</v>
      </c>
      <c r="M30" s="21">
        <v>0</v>
      </c>
      <c r="N30" s="21">
        <v>0</v>
      </c>
      <c r="O30" s="22">
        <v>1869</v>
      </c>
      <c r="P30" s="23">
        <v>770</v>
      </c>
      <c r="Q30" s="24">
        <v>983</v>
      </c>
      <c r="R30" s="17"/>
    </row>
    <row r="31" spans="1:18" ht="19.5" thickBot="1" x14ac:dyDescent="0.35">
      <c r="A31" s="11">
        <v>8</v>
      </c>
      <c r="B31" s="12" t="s">
        <v>35</v>
      </c>
      <c r="C31" s="18">
        <v>238</v>
      </c>
      <c r="D31" s="18">
        <v>116</v>
      </c>
      <c r="E31" s="18">
        <f>C31-D31</f>
        <v>122</v>
      </c>
      <c r="F31" s="19">
        <v>1</v>
      </c>
      <c r="G31" s="19">
        <v>0</v>
      </c>
      <c r="H31" s="19">
        <v>1</v>
      </c>
      <c r="I31" s="20">
        <v>1</v>
      </c>
      <c r="J31" s="20">
        <v>0</v>
      </c>
      <c r="K31" s="20">
        <v>1</v>
      </c>
      <c r="L31" s="21">
        <v>0</v>
      </c>
      <c r="M31" s="21">
        <v>0</v>
      </c>
      <c r="N31" s="21">
        <v>0</v>
      </c>
      <c r="O31" s="22">
        <v>1468</v>
      </c>
      <c r="P31" s="23">
        <v>564</v>
      </c>
      <c r="Q31" s="24">
        <v>811</v>
      </c>
      <c r="R31" s="17"/>
    </row>
    <row r="32" spans="1:18" ht="28.5" customHeight="1" thickBot="1" x14ac:dyDescent="0.35">
      <c r="A32" s="211" t="s">
        <v>36</v>
      </c>
      <c r="B32" s="212"/>
      <c r="C32" s="25">
        <f>SUM(D24)</f>
        <v>140</v>
      </c>
      <c r="D32" s="25">
        <f t="shared" ref="D32:Q32" si="1">SUM(D24:D31)</f>
        <v>1172</v>
      </c>
      <c r="E32" s="25">
        <f t="shared" si="1"/>
        <v>1265</v>
      </c>
      <c r="F32" s="26">
        <f t="shared" si="1"/>
        <v>8</v>
      </c>
      <c r="G32" s="26">
        <f t="shared" si="1"/>
        <v>4</v>
      </c>
      <c r="H32" s="26">
        <f t="shared" si="1"/>
        <v>4</v>
      </c>
      <c r="I32" s="27">
        <f t="shared" si="1"/>
        <v>4</v>
      </c>
      <c r="J32" s="27">
        <f t="shared" si="1"/>
        <v>1</v>
      </c>
      <c r="K32" s="27">
        <f t="shared" si="1"/>
        <v>3</v>
      </c>
      <c r="L32" s="28">
        <f t="shared" si="1"/>
        <v>1</v>
      </c>
      <c r="M32" s="28">
        <f t="shared" si="1"/>
        <v>1</v>
      </c>
      <c r="N32" s="28">
        <f t="shared" si="1"/>
        <v>0</v>
      </c>
      <c r="O32" s="29">
        <f t="shared" si="1"/>
        <v>17247</v>
      </c>
      <c r="P32" s="30">
        <f t="shared" si="1"/>
        <v>6777</v>
      </c>
      <c r="Q32" s="24">
        <f t="shared" si="1"/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K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view="pageBreakPreview" topLeftCell="A19" zoomScale="60" zoomScaleNormal="70" workbookViewId="0">
      <selection activeCell="M27" sqref="M27"/>
    </sheetView>
  </sheetViews>
  <sheetFormatPr defaultColWidth="9.140625" defaultRowHeight="18.75" x14ac:dyDescent="0.3"/>
  <cols>
    <col min="1" max="2" width="7.42578125" style="16" customWidth="1"/>
    <col min="3" max="3" width="14.5703125" style="16" customWidth="1"/>
    <col min="4" max="4" width="14.85546875" style="16" customWidth="1"/>
    <col min="5" max="5" width="15.28515625" style="16" customWidth="1"/>
    <col min="6" max="6" width="11.7109375" style="16" customWidth="1"/>
    <col min="7" max="8" width="12.140625" style="16" customWidth="1"/>
    <col min="9" max="9" width="11" style="16" customWidth="1"/>
    <col min="10" max="10" width="11.42578125" style="16" customWidth="1"/>
    <col min="11" max="11" width="11.28515625" style="16" customWidth="1"/>
    <col min="12" max="12" width="10.7109375" style="16" customWidth="1"/>
    <col min="13" max="13" width="11.42578125" style="16" customWidth="1"/>
    <col min="14" max="14" width="10.7109375" style="16" customWidth="1"/>
    <col min="15" max="16" width="14.5703125" style="16" customWidth="1"/>
    <col min="17" max="17" width="17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171"/>
      <c r="O2" s="171"/>
      <c r="P2" s="171"/>
      <c r="Q2" s="171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171"/>
      <c r="O3" s="171"/>
      <c r="P3" s="171"/>
      <c r="Q3" s="171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1" t="s">
        <v>75</v>
      </c>
      <c r="G10" s="191"/>
      <c r="H10" s="191"/>
      <c r="I10" s="191"/>
      <c r="J10" s="191"/>
      <c r="K10" s="191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7</v>
      </c>
      <c r="F19" s="187">
        <v>0</v>
      </c>
      <c r="G19" s="188"/>
      <c r="H19" s="189"/>
      <c r="I19" s="187">
        <v>7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13" t="s">
        <v>10</v>
      </c>
      <c r="B22" s="215" t="s">
        <v>11</v>
      </c>
      <c r="C22" s="217" t="s">
        <v>12</v>
      </c>
      <c r="D22" s="217" t="s">
        <v>13</v>
      </c>
      <c r="E22" s="219" t="s">
        <v>14</v>
      </c>
      <c r="F22" s="220" t="s">
        <v>15</v>
      </c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2"/>
      <c r="R22" s="14"/>
    </row>
    <row r="23" spans="1:18" ht="195.75" customHeight="1" thickBot="1" x14ac:dyDescent="0.35">
      <c r="A23" s="214"/>
      <c r="B23" s="216"/>
      <c r="C23" s="218"/>
      <c r="D23" s="218"/>
      <c r="E23" s="218"/>
      <c r="F23" s="6" t="s">
        <v>16</v>
      </c>
      <c r="G23" s="5" t="s">
        <v>17</v>
      </c>
      <c r="H23" s="6" t="s">
        <v>18</v>
      </c>
      <c r="I23" s="7" t="s">
        <v>19</v>
      </c>
      <c r="J23" s="7" t="s">
        <v>20</v>
      </c>
      <c r="K23" s="8" t="s">
        <v>21</v>
      </c>
      <c r="L23" s="9" t="s">
        <v>22</v>
      </c>
      <c r="M23" s="9" t="s">
        <v>23</v>
      </c>
      <c r="N23" s="9" t="s">
        <v>24</v>
      </c>
      <c r="O23" s="10" t="s">
        <v>25</v>
      </c>
      <c r="P23" s="10" t="s">
        <v>26</v>
      </c>
      <c r="Q23" s="10" t="s">
        <v>27</v>
      </c>
      <c r="R23" s="17"/>
    </row>
    <row r="24" spans="1:18" ht="19.5" thickBot="1" x14ac:dyDescent="0.35">
      <c r="A24" s="11">
        <v>1</v>
      </c>
      <c r="B24" s="12" t="s">
        <v>28</v>
      </c>
      <c r="C24" s="18">
        <v>260</v>
      </c>
      <c r="D24" s="18">
        <v>126</v>
      </c>
      <c r="E24" s="18">
        <f>C24-D24</f>
        <v>134</v>
      </c>
      <c r="F24" s="19">
        <v>0</v>
      </c>
      <c r="G24" s="19">
        <v>0</v>
      </c>
      <c r="H24" s="19">
        <v>0</v>
      </c>
      <c r="I24" s="20">
        <v>0</v>
      </c>
      <c r="J24" s="20">
        <v>0</v>
      </c>
      <c r="K24" s="20">
        <v>0</v>
      </c>
      <c r="L24" s="21">
        <v>0</v>
      </c>
      <c r="M24" s="21">
        <v>0</v>
      </c>
      <c r="N24" s="21">
        <v>0</v>
      </c>
      <c r="O24" s="22">
        <v>1684</v>
      </c>
      <c r="P24" s="23">
        <v>603</v>
      </c>
      <c r="Q24" s="24">
        <v>782</v>
      </c>
      <c r="R24" s="17"/>
    </row>
    <row r="25" spans="1:18" ht="19.5" thickBot="1" x14ac:dyDescent="0.35">
      <c r="A25" s="11">
        <v>2</v>
      </c>
      <c r="B25" s="12" t="s">
        <v>29</v>
      </c>
      <c r="C25" s="18">
        <v>300</v>
      </c>
      <c r="D25" s="18">
        <v>158</v>
      </c>
      <c r="E25" s="18">
        <f t="shared" ref="E25:E30" si="0">C25-D25</f>
        <v>142</v>
      </c>
      <c r="F25" s="19">
        <v>1</v>
      </c>
      <c r="G25" s="19">
        <v>0</v>
      </c>
      <c r="H25" s="19">
        <v>1</v>
      </c>
      <c r="I25" s="20">
        <v>0</v>
      </c>
      <c r="J25" s="20">
        <v>0</v>
      </c>
      <c r="K25" s="20">
        <v>0</v>
      </c>
      <c r="L25" s="21">
        <v>0</v>
      </c>
      <c r="M25" s="21">
        <v>0</v>
      </c>
      <c r="N25" s="21">
        <v>0</v>
      </c>
      <c r="O25" s="22">
        <v>2352</v>
      </c>
      <c r="P25" s="23">
        <v>933</v>
      </c>
      <c r="Q25" s="24">
        <v>1174</v>
      </c>
      <c r="R25" s="17"/>
    </row>
    <row r="26" spans="1:18" ht="19.5" thickBot="1" x14ac:dyDescent="0.35">
      <c r="A26" s="11">
        <v>3</v>
      </c>
      <c r="B26" s="12" t="s">
        <v>30</v>
      </c>
      <c r="C26" s="18">
        <v>269</v>
      </c>
      <c r="D26" s="18">
        <v>123</v>
      </c>
      <c r="E26" s="18">
        <f t="shared" si="0"/>
        <v>146</v>
      </c>
      <c r="F26" s="19">
        <v>0</v>
      </c>
      <c r="G26" s="19">
        <v>0</v>
      </c>
      <c r="H26" s="19">
        <v>0</v>
      </c>
      <c r="I26" s="20">
        <v>0</v>
      </c>
      <c r="J26" s="20">
        <v>0</v>
      </c>
      <c r="K26" s="20">
        <v>0</v>
      </c>
      <c r="L26" s="21">
        <v>0</v>
      </c>
      <c r="M26" s="21">
        <v>0</v>
      </c>
      <c r="N26" s="21">
        <v>0</v>
      </c>
      <c r="O26" s="22">
        <v>2444</v>
      </c>
      <c r="P26" s="23">
        <v>964</v>
      </c>
      <c r="Q26" s="24">
        <v>1258</v>
      </c>
      <c r="R26" s="17"/>
    </row>
    <row r="27" spans="1:18" ht="19.5" thickBot="1" x14ac:dyDescent="0.35">
      <c r="A27" s="11">
        <v>4</v>
      </c>
      <c r="B27" s="12" t="s">
        <v>31</v>
      </c>
      <c r="C27" s="18">
        <v>260</v>
      </c>
      <c r="D27" s="18">
        <v>151</v>
      </c>
      <c r="E27" s="18">
        <f t="shared" si="0"/>
        <v>109</v>
      </c>
      <c r="F27" s="19">
        <v>4</v>
      </c>
      <c r="G27" s="19">
        <v>1</v>
      </c>
      <c r="H27" s="19">
        <v>3</v>
      </c>
      <c r="I27" s="263">
        <v>2</v>
      </c>
      <c r="J27" s="20">
        <v>0</v>
      </c>
      <c r="K27" s="20">
        <v>2</v>
      </c>
      <c r="L27" s="21">
        <v>0</v>
      </c>
      <c r="M27" s="21">
        <v>0</v>
      </c>
      <c r="N27" s="21">
        <v>0</v>
      </c>
      <c r="O27" s="22">
        <v>2448</v>
      </c>
      <c r="P27" s="23">
        <v>970</v>
      </c>
      <c r="Q27" s="24">
        <v>1276</v>
      </c>
      <c r="R27" s="17"/>
    </row>
    <row r="28" spans="1:18" ht="19.5" thickBot="1" x14ac:dyDescent="0.35">
      <c r="A28" s="11">
        <v>5</v>
      </c>
      <c r="B28" s="12" t="s">
        <v>32</v>
      </c>
      <c r="C28" s="18">
        <v>302</v>
      </c>
      <c r="D28" s="18">
        <v>169</v>
      </c>
      <c r="E28" s="18">
        <f t="shared" si="0"/>
        <v>133</v>
      </c>
      <c r="F28" s="19">
        <v>2</v>
      </c>
      <c r="G28" s="19">
        <v>0</v>
      </c>
      <c r="H28" s="19">
        <v>2</v>
      </c>
      <c r="I28" s="264">
        <v>1</v>
      </c>
      <c r="J28" s="20">
        <v>0</v>
      </c>
      <c r="K28" s="20">
        <v>1</v>
      </c>
      <c r="L28" s="21">
        <v>1</v>
      </c>
      <c r="M28" s="21">
        <v>0</v>
      </c>
      <c r="N28" s="21">
        <v>1</v>
      </c>
      <c r="O28" s="22">
        <v>2637</v>
      </c>
      <c r="P28" s="23">
        <v>1070</v>
      </c>
      <c r="Q28" s="24">
        <v>1416</v>
      </c>
      <c r="R28" s="17"/>
    </row>
    <row r="29" spans="1:18" ht="19.5" thickBot="1" x14ac:dyDescent="0.35">
      <c r="A29" s="11">
        <v>6</v>
      </c>
      <c r="B29" s="12" t="s">
        <v>33</v>
      </c>
      <c r="C29" s="18">
        <v>309</v>
      </c>
      <c r="D29" s="18">
        <v>145</v>
      </c>
      <c r="E29" s="18">
        <f t="shared" si="0"/>
        <v>164</v>
      </c>
      <c r="F29" s="19">
        <v>2</v>
      </c>
      <c r="G29" s="19">
        <v>0</v>
      </c>
      <c r="H29" s="19">
        <v>2</v>
      </c>
      <c r="I29" s="20">
        <v>1</v>
      </c>
      <c r="J29" s="20">
        <v>0</v>
      </c>
      <c r="K29" s="20">
        <v>1</v>
      </c>
      <c r="L29" s="21">
        <v>1</v>
      </c>
      <c r="M29" s="21">
        <v>0</v>
      </c>
      <c r="N29" s="21">
        <v>1</v>
      </c>
      <c r="O29" s="22">
        <v>2345</v>
      </c>
      <c r="P29" s="23">
        <v>903</v>
      </c>
      <c r="Q29" s="24">
        <v>1237</v>
      </c>
      <c r="R29" s="17"/>
    </row>
    <row r="30" spans="1:18" ht="19.5" thickBot="1" x14ac:dyDescent="0.35">
      <c r="A30" s="11">
        <v>7</v>
      </c>
      <c r="B30" s="12" t="s">
        <v>34</v>
      </c>
      <c r="C30" s="18">
        <v>108</v>
      </c>
      <c r="D30" s="18">
        <v>68</v>
      </c>
      <c r="E30" s="18">
        <f t="shared" si="0"/>
        <v>40</v>
      </c>
      <c r="F30" s="19">
        <v>0</v>
      </c>
      <c r="G30" s="19">
        <v>0</v>
      </c>
      <c r="H30" s="19">
        <v>0</v>
      </c>
      <c r="I30" s="20">
        <v>0</v>
      </c>
      <c r="J30" s="20">
        <v>0</v>
      </c>
      <c r="K30" s="20">
        <v>0</v>
      </c>
      <c r="L30" s="21">
        <v>1</v>
      </c>
      <c r="M30" s="21">
        <v>0</v>
      </c>
      <c r="N30" s="21">
        <v>1</v>
      </c>
      <c r="O30" s="22">
        <v>1869</v>
      </c>
      <c r="P30" s="23">
        <v>770</v>
      </c>
      <c r="Q30" s="24">
        <v>983</v>
      </c>
      <c r="R30" s="17"/>
    </row>
    <row r="31" spans="1:18" ht="19.5" thickBot="1" x14ac:dyDescent="0.35">
      <c r="A31" s="11">
        <v>8</v>
      </c>
      <c r="B31" s="12" t="s">
        <v>35</v>
      </c>
      <c r="C31" s="18">
        <v>265</v>
      </c>
      <c r="D31" s="18">
        <v>19</v>
      </c>
      <c r="E31" s="18">
        <f>C31-D31</f>
        <v>246</v>
      </c>
      <c r="F31" s="19">
        <v>0</v>
      </c>
      <c r="G31" s="19">
        <v>0</v>
      </c>
      <c r="H31" s="19">
        <v>0</v>
      </c>
      <c r="I31" s="20">
        <v>0</v>
      </c>
      <c r="J31" s="20">
        <v>0</v>
      </c>
      <c r="K31" s="20">
        <v>0</v>
      </c>
      <c r="L31" s="21">
        <v>0</v>
      </c>
      <c r="M31" s="21">
        <v>0</v>
      </c>
      <c r="N31" s="21">
        <v>0</v>
      </c>
      <c r="O31" s="22">
        <v>1468</v>
      </c>
      <c r="P31" s="23">
        <v>564</v>
      </c>
      <c r="Q31" s="24">
        <v>811</v>
      </c>
      <c r="R31" s="17"/>
    </row>
    <row r="32" spans="1:18" ht="28.5" customHeight="1" thickBot="1" x14ac:dyDescent="0.35">
      <c r="A32" s="211" t="s">
        <v>36</v>
      </c>
      <c r="B32" s="212"/>
      <c r="C32" s="25">
        <f>SUM(C24:C31)</f>
        <v>2073</v>
      </c>
      <c r="D32" s="25">
        <f>SUM(D24:D31)</f>
        <v>959</v>
      </c>
      <c r="E32" s="25">
        <f>SUM(E24:E31)</f>
        <v>1114</v>
      </c>
      <c r="F32" s="26">
        <f t="shared" ref="D32:Q32" si="1">SUM(F24:F31)</f>
        <v>9</v>
      </c>
      <c r="G32" s="26">
        <f t="shared" si="1"/>
        <v>1</v>
      </c>
      <c r="H32" s="26">
        <f t="shared" si="1"/>
        <v>8</v>
      </c>
      <c r="I32" s="27">
        <f t="shared" si="1"/>
        <v>4</v>
      </c>
      <c r="J32" s="27">
        <f t="shared" si="1"/>
        <v>0</v>
      </c>
      <c r="K32" s="27">
        <f t="shared" si="1"/>
        <v>4</v>
      </c>
      <c r="L32" s="28">
        <f t="shared" si="1"/>
        <v>3</v>
      </c>
      <c r="M32" s="28">
        <f t="shared" si="1"/>
        <v>0</v>
      </c>
      <c r="N32" s="28">
        <f t="shared" si="1"/>
        <v>3</v>
      </c>
      <c r="O32" s="29">
        <f t="shared" si="1"/>
        <v>17247</v>
      </c>
      <c r="P32" s="30">
        <f t="shared" si="1"/>
        <v>6777</v>
      </c>
      <c r="Q32" s="24">
        <f t="shared" si="1"/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A12:H12"/>
    <mergeCell ref="I12:N12"/>
    <mergeCell ref="A14:N14"/>
    <mergeCell ref="F15:H15"/>
    <mergeCell ref="I15:K15"/>
    <mergeCell ref="F16:H16"/>
    <mergeCell ref="I16:K16"/>
    <mergeCell ref="N1:Q1"/>
    <mergeCell ref="N4:Q4"/>
    <mergeCell ref="A5:Q8"/>
    <mergeCell ref="C9:F9"/>
    <mergeCell ref="G9:K9"/>
    <mergeCell ref="A10:E10"/>
    <mergeCell ref="F10:K10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R40"/>
  <sheetViews>
    <sheetView view="pageBreakPreview" zoomScale="70" zoomScaleNormal="70" zoomScaleSheetLayoutView="70" workbookViewId="0">
      <selection activeCell="U12" sqref="U12"/>
    </sheetView>
  </sheetViews>
  <sheetFormatPr defaultColWidth="9.140625" defaultRowHeight="18.75" x14ac:dyDescent="0.3"/>
  <cols>
    <col min="1" max="2" width="7.42578125" style="16" customWidth="1"/>
    <col min="3" max="3" width="13.42578125" style="16" customWidth="1"/>
    <col min="4" max="4" width="11.42578125" style="16" customWidth="1"/>
    <col min="5" max="5" width="9.140625" style="16" customWidth="1"/>
    <col min="6" max="6" width="7.42578125" style="16" customWidth="1"/>
    <col min="7" max="7" width="7.85546875" style="16" customWidth="1"/>
    <col min="8" max="14" width="7.42578125" style="16" customWidth="1"/>
    <col min="15" max="15" width="12.42578125" style="16" customWidth="1"/>
    <col min="16" max="16" width="14.28515625" style="16" customWidth="1"/>
    <col min="17" max="17" width="14.4257812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4" t="s">
        <v>53</v>
      </c>
      <c r="G10" s="194"/>
      <c r="H10" s="194"/>
      <c r="I10" s="194"/>
      <c r="J10" s="194"/>
      <c r="K10" s="15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114</v>
      </c>
      <c r="F19" s="187">
        <v>1</v>
      </c>
      <c r="G19" s="188"/>
      <c r="H19" s="189"/>
      <c r="I19" s="187">
        <v>113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07" t="s">
        <v>10</v>
      </c>
      <c r="B22" s="209" t="s">
        <v>11</v>
      </c>
      <c r="C22" s="199" t="s">
        <v>12</v>
      </c>
      <c r="D22" s="199" t="s">
        <v>13</v>
      </c>
      <c r="E22" s="201" t="s">
        <v>14</v>
      </c>
      <c r="F22" s="202" t="s">
        <v>15</v>
      </c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4"/>
      <c r="R22" s="14"/>
    </row>
    <row r="23" spans="1:18" ht="197.25" customHeight="1" thickBot="1" x14ac:dyDescent="0.35">
      <c r="A23" s="208"/>
      <c r="B23" s="210"/>
      <c r="C23" s="200"/>
      <c r="D23" s="200"/>
      <c r="E23" s="200"/>
      <c r="F23" s="91" t="s">
        <v>16</v>
      </c>
      <c r="G23" s="92" t="s">
        <v>17</v>
      </c>
      <c r="H23" s="91" t="s">
        <v>18</v>
      </c>
      <c r="I23" s="93" t="s">
        <v>19</v>
      </c>
      <c r="J23" s="93" t="s">
        <v>20</v>
      </c>
      <c r="K23" s="94" t="s">
        <v>21</v>
      </c>
      <c r="L23" s="95" t="s">
        <v>22</v>
      </c>
      <c r="M23" s="95" t="s">
        <v>23</v>
      </c>
      <c r="N23" s="95" t="s">
        <v>24</v>
      </c>
      <c r="O23" s="118" t="s">
        <v>25</v>
      </c>
      <c r="P23" s="118" t="s">
        <v>26</v>
      </c>
      <c r="Q23" s="118" t="s">
        <v>27</v>
      </c>
      <c r="R23" s="17"/>
    </row>
    <row r="24" spans="1:18" ht="19.5" thickBot="1" x14ac:dyDescent="0.35">
      <c r="A24" s="96">
        <v>1</v>
      </c>
      <c r="B24" s="97" t="s">
        <v>28</v>
      </c>
      <c r="C24" s="119">
        <v>8117</v>
      </c>
      <c r="D24" s="119">
        <v>4140</v>
      </c>
      <c r="E24" s="119">
        <f t="shared" ref="E24:E31" si="0">C24-D24</f>
        <v>3977</v>
      </c>
      <c r="F24" s="120">
        <v>2</v>
      </c>
      <c r="G24" s="120">
        <v>1</v>
      </c>
      <c r="H24" s="120">
        <f t="shared" ref="H24:H31" si="1">F24-G24</f>
        <v>1</v>
      </c>
      <c r="I24" s="121">
        <v>0</v>
      </c>
      <c r="J24" s="121">
        <v>0</v>
      </c>
      <c r="K24" s="121">
        <v>0</v>
      </c>
      <c r="L24" s="122">
        <v>0</v>
      </c>
      <c r="M24" s="122">
        <v>0</v>
      </c>
      <c r="N24" s="122">
        <v>0</v>
      </c>
      <c r="O24" s="115">
        <v>1684</v>
      </c>
      <c r="P24" s="116">
        <v>603</v>
      </c>
      <c r="Q24" s="117">
        <v>782</v>
      </c>
      <c r="R24" s="17"/>
    </row>
    <row r="25" spans="1:18" ht="19.5" thickBot="1" x14ac:dyDescent="0.35">
      <c r="A25" s="96">
        <v>2</v>
      </c>
      <c r="B25" s="97" t="s">
        <v>29</v>
      </c>
      <c r="C25" s="119">
        <v>7849</v>
      </c>
      <c r="D25" s="119">
        <v>4014</v>
      </c>
      <c r="E25" s="119">
        <f t="shared" si="0"/>
        <v>3835</v>
      </c>
      <c r="F25" s="120">
        <v>334</v>
      </c>
      <c r="G25" s="120">
        <v>109</v>
      </c>
      <c r="H25" s="120">
        <f t="shared" si="1"/>
        <v>225</v>
      </c>
      <c r="I25" s="121">
        <v>35</v>
      </c>
      <c r="J25" s="121">
        <v>13</v>
      </c>
      <c r="K25" s="121">
        <v>22</v>
      </c>
      <c r="L25" s="122">
        <v>1</v>
      </c>
      <c r="M25" s="122">
        <v>1</v>
      </c>
      <c r="N25" s="122">
        <v>52</v>
      </c>
      <c r="O25" s="115">
        <v>2352</v>
      </c>
      <c r="P25" s="116">
        <v>933</v>
      </c>
      <c r="Q25" s="117">
        <v>1174</v>
      </c>
      <c r="R25" s="17"/>
    </row>
    <row r="26" spans="1:18" ht="19.5" thickBot="1" x14ac:dyDescent="0.35">
      <c r="A26" s="96">
        <v>3</v>
      </c>
      <c r="B26" s="97" t="s">
        <v>30</v>
      </c>
      <c r="C26" s="119">
        <v>7619</v>
      </c>
      <c r="D26" s="119">
        <v>3765</v>
      </c>
      <c r="E26" s="119">
        <f t="shared" si="0"/>
        <v>3854</v>
      </c>
      <c r="F26" s="120">
        <v>445</v>
      </c>
      <c r="G26" s="120">
        <v>169</v>
      </c>
      <c r="H26" s="120">
        <f t="shared" si="1"/>
        <v>276</v>
      </c>
      <c r="I26" s="121">
        <v>51</v>
      </c>
      <c r="J26" s="121">
        <v>16</v>
      </c>
      <c r="K26" s="121">
        <v>35</v>
      </c>
      <c r="L26" s="122">
        <v>67</v>
      </c>
      <c r="M26" s="122">
        <v>15</v>
      </c>
      <c r="N26" s="122">
        <v>67</v>
      </c>
      <c r="O26" s="115">
        <v>2444</v>
      </c>
      <c r="P26" s="116">
        <v>964</v>
      </c>
      <c r="Q26" s="117">
        <v>1258</v>
      </c>
      <c r="R26" s="17"/>
    </row>
    <row r="27" spans="1:18" ht="19.5" thickBot="1" x14ac:dyDescent="0.35">
      <c r="A27" s="96">
        <v>4</v>
      </c>
      <c r="B27" s="97" t="s">
        <v>31</v>
      </c>
      <c r="C27" s="119">
        <v>7845</v>
      </c>
      <c r="D27" s="119">
        <v>3854</v>
      </c>
      <c r="E27" s="119">
        <f t="shared" si="0"/>
        <v>3991</v>
      </c>
      <c r="F27" s="120">
        <v>447</v>
      </c>
      <c r="G27" s="120">
        <v>170</v>
      </c>
      <c r="H27" s="120">
        <f t="shared" si="1"/>
        <v>277</v>
      </c>
      <c r="I27" s="121">
        <v>90</v>
      </c>
      <c r="J27" s="121">
        <v>33</v>
      </c>
      <c r="K27" s="121">
        <v>57</v>
      </c>
      <c r="L27" s="122">
        <v>97</v>
      </c>
      <c r="M27" s="122">
        <v>30</v>
      </c>
      <c r="N27" s="122">
        <v>57</v>
      </c>
      <c r="O27" s="115">
        <v>2448</v>
      </c>
      <c r="P27" s="116">
        <v>970</v>
      </c>
      <c r="Q27" s="117">
        <v>1276</v>
      </c>
      <c r="R27" s="17"/>
    </row>
    <row r="28" spans="1:18" ht="19.5" thickBot="1" x14ac:dyDescent="0.35">
      <c r="A28" s="96">
        <v>5</v>
      </c>
      <c r="B28" s="97" t="s">
        <v>32</v>
      </c>
      <c r="C28" s="119">
        <v>7896</v>
      </c>
      <c r="D28" s="119">
        <v>3804</v>
      </c>
      <c r="E28" s="119">
        <f t="shared" si="0"/>
        <v>4092</v>
      </c>
      <c r="F28" s="120">
        <v>499</v>
      </c>
      <c r="G28" s="120">
        <v>181</v>
      </c>
      <c r="H28" s="120">
        <f t="shared" si="1"/>
        <v>318</v>
      </c>
      <c r="I28" s="121">
        <v>94</v>
      </c>
      <c r="J28" s="121">
        <v>39</v>
      </c>
      <c r="K28" s="121">
        <v>55</v>
      </c>
      <c r="L28" s="122">
        <v>87</v>
      </c>
      <c r="M28" s="122">
        <v>30</v>
      </c>
      <c r="N28" s="122">
        <v>72</v>
      </c>
      <c r="O28" s="115">
        <v>2637</v>
      </c>
      <c r="P28" s="116">
        <v>1070</v>
      </c>
      <c r="Q28" s="117">
        <v>1416</v>
      </c>
      <c r="R28" s="17"/>
    </row>
    <row r="29" spans="1:18" ht="19.5" thickBot="1" x14ac:dyDescent="0.35">
      <c r="A29" s="96">
        <v>6</v>
      </c>
      <c r="B29" s="97" t="s">
        <v>33</v>
      </c>
      <c r="C29" s="119">
        <v>7855</v>
      </c>
      <c r="D29" s="119">
        <v>3450</v>
      </c>
      <c r="E29" s="119">
        <f t="shared" si="0"/>
        <v>4405</v>
      </c>
      <c r="F29" s="120">
        <v>72</v>
      </c>
      <c r="G29" s="120">
        <v>39</v>
      </c>
      <c r="H29" s="120">
        <f t="shared" si="1"/>
        <v>33</v>
      </c>
      <c r="I29" s="121">
        <v>24</v>
      </c>
      <c r="J29" s="121">
        <v>12</v>
      </c>
      <c r="K29" s="121">
        <v>12</v>
      </c>
      <c r="L29" s="122">
        <v>99</v>
      </c>
      <c r="M29" s="122">
        <v>27</v>
      </c>
      <c r="N29" s="122">
        <v>1</v>
      </c>
      <c r="O29" s="115">
        <v>2345</v>
      </c>
      <c r="P29" s="116">
        <v>903</v>
      </c>
      <c r="Q29" s="117">
        <v>1237</v>
      </c>
      <c r="R29" s="17"/>
    </row>
    <row r="30" spans="1:18" ht="19.5" thickBot="1" x14ac:dyDescent="0.35">
      <c r="A30" s="96">
        <v>7</v>
      </c>
      <c r="B30" s="97" t="s">
        <v>34</v>
      </c>
      <c r="C30" s="119">
        <v>4159</v>
      </c>
      <c r="D30" s="119">
        <v>2012</v>
      </c>
      <c r="E30" s="119">
        <f t="shared" si="0"/>
        <v>2147</v>
      </c>
      <c r="F30" s="120">
        <v>34</v>
      </c>
      <c r="G30" s="120">
        <v>16</v>
      </c>
      <c r="H30" s="120">
        <f t="shared" si="1"/>
        <v>18</v>
      </c>
      <c r="I30" s="121">
        <v>12</v>
      </c>
      <c r="J30" s="121">
        <v>7</v>
      </c>
      <c r="K30" s="121">
        <v>5</v>
      </c>
      <c r="L30" s="122">
        <v>18</v>
      </c>
      <c r="M30" s="122">
        <v>17</v>
      </c>
      <c r="N30" s="122">
        <v>3</v>
      </c>
      <c r="O30" s="115">
        <v>1869</v>
      </c>
      <c r="P30" s="116">
        <v>770</v>
      </c>
      <c r="Q30" s="117">
        <v>983</v>
      </c>
      <c r="R30" s="17"/>
    </row>
    <row r="31" spans="1:18" ht="19.5" thickBot="1" x14ac:dyDescent="0.35">
      <c r="A31" s="96">
        <v>8</v>
      </c>
      <c r="B31" s="97" t="s">
        <v>35</v>
      </c>
      <c r="C31" s="119">
        <v>4089</v>
      </c>
      <c r="D31" s="119">
        <v>2010</v>
      </c>
      <c r="E31" s="119">
        <f t="shared" si="0"/>
        <v>2079</v>
      </c>
      <c r="F31" s="120">
        <v>23</v>
      </c>
      <c r="G31" s="120">
        <v>12</v>
      </c>
      <c r="H31" s="120">
        <f t="shared" si="1"/>
        <v>11</v>
      </c>
      <c r="I31" s="121">
        <v>6</v>
      </c>
      <c r="J31" s="121">
        <v>3</v>
      </c>
      <c r="K31" s="121">
        <v>3</v>
      </c>
      <c r="L31" s="122">
        <v>9</v>
      </c>
      <c r="M31" s="122">
        <v>6</v>
      </c>
      <c r="N31" s="122">
        <v>0</v>
      </c>
      <c r="O31" s="115">
        <v>1468</v>
      </c>
      <c r="P31" s="116">
        <v>564</v>
      </c>
      <c r="Q31" s="117">
        <v>811</v>
      </c>
      <c r="R31" s="17"/>
    </row>
    <row r="32" spans="1:18" ht="24.75" customHeight="1" thickBot="1" x14ac:dyDescent="0.35">
      <c r="A32" s="205" t="s">
        <v>36</v>
      </c>
      <c r="B32" s="206"/>
      <c r="C32" s="123">
        <f t="shared" ref="C32:Q32" si="2">SUM(C24:C31)</f>
        <v>55429</v>
      </c>
      <c r="D32" s="123">
        <f t="shared" si="2"/>
        <v>27049</v>
      </c>
      <c r="E32" s="123">
        <f t="shared" si="2"/>
        <v>28380</v>
      </c>
      <c r="F32" s="124">
        <f t="shared" si="2"/>
        <v>1856</v>
      </c>
      <c r="G32" s="124">
        <f t="shared" si="2"/>
        <v>697</v>
      </c>
      <c r="H32" s="124">
        <f t="shared" si="2"/>
        <v>1159</v>
      </c>
      <c r="I32" s="125">
        <f t="shared" si="2"/>
        <v>312</v>
      </c>
      <c r="J32" s="125">
        <f t="shared" si="2"/>
        <v>123</v>
      </c>
      <c r="K32" s="125">
        <f t="shared" si="2"/>
        <v>189</v>
      </c>
      <c r="L32" s="126">
        <f t="shared" si="2"/>
        <v>378</v>
      </c>
      <c r="M32" s="126">
        <f t="shared" si="2"/>
        <v>126</v>
      </c>
      <c r="N32" s="126">
        <f t="shared" si="2"/>
        <v>252</v>
      </c>
      <c r="O32" s="127">
        <f t="shared" si="2"/>
        <v>17247</v>
      </c>
      <c r="P32" s="128">
        <f t="shared" si="2"/>
        <v>6777</v>
      </c>
      <c r="Q32" s="127">
        <f t="shared" si="2"/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J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R40"/>
  <sheetViews>
    <sheetView view="pageBreakPreview" topLeftCell="A2" zoomScale="71" zoomScaleNormal="70" zoomScaleSheetLayoutView="71" workbookViewId="0">
      <selection activeCell="P12" sqref="P12"/>
    </sheetView>
  </sheetViews>
  <sheetFormatPr defaultColWidth="9.140625" defaultRowHeight="18.75" x14ac:dyDescent="0.3"/>
  <cols>
    <col min="1" max="2" width="7.42578125" style="16" customWidth="1"/>
    <col min="3" max="3" width="11.7109375" style="16" customWidth="1"/>
    <col min="4" max="4" width="11.28515625" style="16" customWidth="1"/>
    <col min="5" max="5" width="9.140625" style="16" customWidth="1"/>
    <col min="6" max="6" width="10.28515625" style="16" customWidth="1"/>
    <col min="7" max="7" width="9.28515625" style="16" customWidth="1"/>
    <col min="8" max="14" width="7.42578125" style="16" customWidth="1"/>
    <col min="15" max="16" width="13.42578125" style="16" customWidth="1"/>
    <col min="17" max="17" width="12.710937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2" t="s">
        <v>54</v>
      </c>
      <c r="G10" s="192"/>
      <c r="H10" s="192"/>
      <c r="I10" s="192"/>
      <c r="J10" s="15"/>
      <c r="K10" s="15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48">
        <v>178</v>
      </c>
      <c r="F16" s="172">
        <v>4</v>
      </c>
      <c r="G16" s="173"/>
      <c r="H16" s="174"/>
      <c r="I16" s="172">
        <v>174</v>
      </c>
      <c r="J16" s="173"/>
      <c r="K16" s="174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48">
        <v>160</v>
      </c>
      <c r="F19" s="172">
        <v>3</v>
      </c>
      <c r="G19" s="173"/>
      <c r="H19" s="174"/>
      <c r="I19" s="172">
        <v>157</v>
      </c>
      <c r="J19" s="173"/>
      <c r="K19" s="174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13" t="s">
        <v>10</v>
      </c>
      <c r="B22" s="215" t="s">
        <v>11</v>
      </c>
      <c r="C22" s="217" t="s">
        <v>12</v>
      </c>
      <c r="D22" s="217" t="s">
        <v>13</v>
      </c>
      <c r="E22" s="219" t="s">
        <v>14</v>
      </c>
      <c r="F22" s="220" t="s">
        <v>15</v>
      </c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2"/>
      <c r="R22" s="14"/>
    </row>
    <row r="23" spans="1:18" ht="203.25" customHeight="1" thickBot="1" x14ac:dyDescent="0.35">
      <c r="A23" s="214"/>
      <c r="B23" s="216"/>
      <c r="C23" s="218"/>
      <c r="D23" s="218"/>
      <c r="E23" s="218"/>
      <c r="F23" s="6" t="s">
        <v>16</v>
      </c>
      <c r="G23" s="5" t="s">
        <v>17</v>
      </c>
      <c r="H23" s="6" t="s">
        <v>18</v>
      </c>
      <c r="I23" s="7" t="s">
        <v>19</v>
      </c>
      <c r="J23" s="7" t="s">
        <v>20</v>
      </c>
      <c r="K23" s="8" t="s">
        <v>21</v>
      </c>
      <c r="L23" s="9" t="s">
        <v>22</v>
      </c>
      <c r="M23" s="9" t="s">
        <v>23</v>
      </c>
      <c r="N23" s="9" t="s">
        <v>24</v>
      </c>
      <c r="O23" s="98" t="s">
        <v>25</v>
      </c>
      <c r="P23" s="98" t="s">
        <v>26</v>
      </c>
      <c r="Q23" s="98" t="s">
        <v>27</v>
      </c>
      <c r="R23" s="17"/>
    </row>
    <row r="24" spans="1:18" ht="19.5" thickBot="1" x14ac:dyDescent="0.35">
      <c r="A24" s="11">
        <v>1</v>
      </c>
      <c r="B24" s="12" t="s">
        <v>28</v>
      </c>
      <c r="C24" s="102">
        <v>9139</v>
      </c>
      <c r="D24" s="102">
        <v>4710</v>
      </c>
      <c r="E24" s="102">
        <f t="shared" ref="E24:E31" si="0">C24-D24</f>
        <v>4429</v>
      </c>
      <c r="F24" s="62">
        <v>1</v>
      </c>
      <c r="G24" s="62">
        <v>0</v>
      </c>
      <c r="H24" s="62">
        <v>1</v>
      </c>
      <c r="I24" s="63">
        <v>0</v>
      </c>
      <c r="J24" s="63">
        <v>0</v>
      </c>
      <c r="K24" s="63">
        <v>0</v>
      </c>
      <c r="L24" s="64">
        <v>0</v>
      </c>
      <c r="M24" s="64">
        <v>0</v>
      </c>
      <c r="N24" s="64">
        <v>0</v>
      </c>
      <c r="O24" s="99">
        <v>1684</v>
      </c>
      <c r="P24" s="100">
        <v>603</v>
      </c>
      <c r="Q24" s="65">
        <v>782</v>
      </c>
      <c r="R24" s="17"/>
    </row>
    <row r="25" spans="1:18" ht="19.5" thickBot="1" x14ac:dyDescent="0.35">
      <c r="A25" s="11">
        <v>2</v>
      </c>
      <c r="B25" s="12" t="s">
        <v>29</v>
      </c>
      <c r="C25" s="102">
        <v>8534</v>
      </c>
      <c r="D25" s="102">
        <v>4380</v>
      </c>
      <c r="E25" s="102">
        <f t="shared" si="0"/>
        <v>4154</v>
      </c>
      <c r="F25" s="62">
        <v>549</v>
      </c>
      <c r="G25" s="62">
        <v>232</v>
      </c>
      <c r="H25" s="62">
        <v>317</v>
      </c>
      <c r="I25" s="63">
        <v>84</v>
      </c>
      <c r="J25" s="63">
        <v>43</v>
      </c>
      <c r="K25" s="63">
        <v>41</v>
      </c>
      <c r="L25" s="64">
        <v>235</v>
      </c>
      <c r="M25" s="64">
        <v>103</v>
      </c>
      <c r="N25" s="64">
        <v>132</v>
      </c>
      <c r="O25" s="99">
        <v>2352</v>
      </c>
      <c r="P25" s="100">
        <v>933</v>
      </c>
      <c r="Q25" s="65">
        <v>1174</v>
      </c>
      <c r="R25" s="17"/>
    </row>
    <row r="26" spans="1:18" ht="19.5" thickBot="1" x14ac:dyDescent="0.35">
      <c r="A26" s="11">
        <v>3</v>
      </c>
      <c r="B26" s="12" t="s">
        <v>30</v>
      </c>
      <c r="C26" s="102">
        <v>8398</v>
      </c>
      <c r="D26" s="102">
        <v>4206</v>
      </c>
      <c r="E26" s="102">
        <f t="shared" si="0"/>
        <v>4192</v>
      </c>
      <c r="F26" s="62">
        <v>846</v>
      </c>
      <c r="G26" s="62">
        <v>392</v>
      </c>
      <c r="H26" s="62">
        <v>454</v>
      </c>
      <c r="I26" s="63">
        <v>129</v>
      </c>
      <c r="J26" s="63">
        <v>67</v>
      </c>
      <c r="K26" s="63">
        <v>62</v>
      </c>
      <c r="L26" s="64">
        <v>466</v>
      </c>
      <c r="M26" s="64">
        <v>219</v>
      </c>
      <c r="N26" s="64">
        <v>247</v>
      </c>
      <c r="O26" s="99">
        <v>2444</v>
      </c>
      <c r="P26" s="100">
        <v>964</v>
      </c>
      <c r="Q26" s="65">
        <v>1258</v>
      </c>
      <c r="R26" s="17"/>
    </row>
    <row r="27" spans="1:18" ht="19.5" thickBot="1" x14ac:dyDescent="0.35">
      <c r="A27" s="11">
        <v>4</v>
      </c>
      <c r="B27" s="12" t="s">
        <v>31</v>
      </c>
      <c r="C27" s="102">
        <v>8505</v>
      </c>
      <c r="D27" s="102">
        <v>4198</v>
      </c>
      <c r="E27" s="102">
        <f t="shared" si="0"/>
        <v>4307</v>
      </c>
      <c r="F27" s="62">
        <v>839</v>
      </c>
      <c r="G27" s="62">
        <v>306</v>
      </c>
      <c r="H27" s="62">
        <v>533</v>
      </c>
      <c r="I27" s="63">
        <v>126</v>
      </c>
      <c r="J27" s="63">
        <v>42</v>
      </c>
      <c r="K27" s="63">
        <v>84</v>
      </c>
      <c r="L27" s="64">
        <v>282</v>
      </c>
      <c r="M27" s="64">
        <v>96</v>
      </c>
      <c r="N27" s="64">
        <v>186</v>
      </c>
      <c r="O27" s="99">
        <v>2448</v>
      </c>
      <c r="P27" s="100">
        <v>970</v>
      </c>
      <c r="Q27" s="65">
        <v>1276</v>
      </c>
      <c r="R27" s="17"/>
    </row>
    <row r="28" spans="1:18" ht="19.5" thickBot="1" x14ac:dyDescent="0.35">
      <c r="A28" s="11">
        <v>5</v>
      </c>
      <c r="B28" s="12" t="s">
        <v>32</v>
      </c>
      <c r="C28" s="102">
        <v>8312</v>
      </c>
      <c r="D28" s="102">
        <v>4197</v>
      </c>
      <c r="E28" s="102">
        <f t="shared" si="0"/>
        <v>4115</v>
      </c>
      <c r="F28" s="62">
        <v>1006</v>
      </c>
      <c r="G28" s="62">
        <v>369</v>
      </c>
      <c r="H28" s="62">
        <v>637</v>
      </c>
      <c r="I28" s="63">
        <v>140</v>
      </c>
      <c r="J28" s="63">
        <v>49</v>
      </c>
      <c r="K28" s="63">
        <v>91</v>
      </c>
      <c r="L28" s="64">
        <v>358</v>
      </c>
      <c r="M28" s="64">
        <v>128</v>
      </c>
      <c r="N28" s="64">
        <v>230</v>
      </c>
      <c r="O28" s="99">
        <v>2637</v>
      </c>
      <c r="P28" s="100">
        <v>1070</v>
      </c>
      <c r="Q28" s="65">
        <v>1416</v>
      </c>
      <c r="R28" s="17"/>
    </row>
    <row r="29" spans="1:18" ht="19.5" thickBot="1" x14ac:dyDescent="0.35">
      <c r="A29" s="11">
        <v>6</v>
      </c>
      <c r="B29" s="12" t="s">
        <v>33</v>
      </c>
      <c r="C29" s="102">
        <v>8340</v>
      </c>
      <c r="D29" s="102">
        <v>4179</v>
      </c>
      <c r="E29" s="102">
        <f t="shared" si="0"/>
        <v>4161</v>
      </c>
      <c r="F29" s="62">
        <v>873</v>
      </c>
      <c r="G29" s="62">
        <v>296</v>
      </c>
      <c r="H29" s="62">
        <v>577</v>
      </c>
      <c r="I29" s="63">
        <v>97</v>
      </c>
      <c r="J29" s="63">
        <v>41</v>
      </c>
      <c r="K29" s="63">
        <v>56</v>
      </c>
      <c r="L29" s="64">
        <v>167</v>
      </c>
      <c r="M29" s="64">
        <v>48</v>
      </c>
      <c r="N29" s="64">
        <v>119</v>
      </c>
      <c r="O29" s="99">
        <v>2345</v>
      </c>
      <c r="P29" s="100">
        <v>903</v>
      </c>
      <c r="Q29" s="65">
        <v>1237</v>
      </c>
      <c r="R29" s="17"/>
    </row>
    <row r="30" spans="1:18" ht="19.5" thickBot="1" x14ac:dyDescent="0.35">
      <c r="A30" s="11">
        <v>7</v>
      </c>
      <c r="B30" s="12" t="s">
        <v>34</v>
      </c>
      <c r="C30" s="102">
        <v>4484</v>
      </c>
      <c r="D30" s="102">
        <v>2307</v>
      </c>
      <c r="E30" s="102">
        <f t="shared" si="0"/>
        <v>2177</v>
      </c>
      <c r="F30" s="62">
        <v>626</v>
      </c>
      <c r="G30" s="62">
        <v>204</v>
      </c>
      <c r="H30" s="62">
        <v>422</v>
      </c>
      <c r="I30" s="63">
        <v>100</v>
      </c>
      <c r="J30" s="63">
        <v>28</v>
      </c>
      <c r="K30" s="63">
        <v>72</v>
      </c>
      <c r="L30" s="64">
        <v>177</v>
      </c>
      <c r="M30" s="64">
        <v>45</v>
      </c>
      <c r="N30" s="64">
        <v>132</v>
      </c>
      <c r="O30" s="99">
        <v>1869</v>
      </c>
      <c r="P30" s="100">
        <v>770</v>
      </c>
      <c r="Q30" s="65">
        <v>983</v>
      </c>
      <c r="R30" s="17"/>
    </row>
    <row r="31" spans="1:18" ht="19.5" thickBot="1" x14ac:dyDescent="0.35">
      <c r="A31" s="11">
        <v>8</v>
      </c>
      <c r="B31" s="12" t="s">
        <v>35</v>
      </c>
      <c r="C31" s="102">
        <v>4430</v>
      </c>
      <c r="D31" s="102">
        <v>1983</v>
      </c>
      <c r="E31" s="102">
        <f t="shared" si="0"/>
        <v>2447</v>
      </c>
      <c r="F31" s="62">
        <v>505</v>
      </c>
      <c r="G31" s="62">
        <v>149</v>
      </c>
      <c r="H31" s="62">
        <v>356</v>
      </c>
      <c r="I31" s="63">
        <v>98</v>
      </c>
      <c r="J31" s="63">
        <v>32</v>
      </c>
      <c r="K31" s="63">
        <v>66</v>
      </c>
      <c r="L31" s="64">
        <v>175</v>
      </c>
      <c r="M31" s="64">
        <v>51</v>
      </c>
      <c r="N31" s="64">
        <v>124</v>
      </c>
      <c r="O31" s="99">
        <v>1468</v>
      </c>
      <c r="P31" s="100">
        <v>564</v>
      </c>
      <c r="Q31" s="65">
        <v>811</v>
      </c>
      <c r="R31" s="17"/>
    </row>
    <row r="32" spans="1:18" ht="27.75" customHeight="1" thickBot="1" x14ac:dyDescent="0.35">
      <c r="A32" s="211" t="s">
        <v>36</v>
      </c>
      <c r="B32" s="212"/>
      <c r="C32" s="103">
        <f>SUM(C24:C31)</f>
        <v>60142</v>
      </c>
      <c r="D32" s="103">
        <f>SUM(D24:D31)</f>
        <v>30160</v>
      </c>
      <c r="E32" s="103">
        <f>SUM(E24:E31)</f>
        <v>29982</v>
      </c>
      <c r="F32" s="67">
        <f>SUM(F24:F31)</f>
        <v>5245</v>
      </c>
      <c r="G32" s="67">
        <f>SUM(G25:G31)</f>
        <v>1948</v>
      </c>
      <c r="H32" s="67">
        <f>SUM(H24:H31)</f>
        <v>3297</v>
      </c>
      <c r="I32" s="68">
        <f t="shared" ref="I32:N32" si="1">SUM(I25:I31)</f>
        <v>774</v>
      </c>
      <c r="J32" s="68">
        <f t="shared" si="1"/>
        <v>302</v>
      </c>
      <c r="K32" s="68">
        <f t="shared" si="1"/>
        <v>472</v>
      </c>
      <c r="L32" s="69">
        <f t="shared" si="1"/>
        <v>1860</v>
      </c>
      <c r="M32" s="69">
        <f t="shared" si="1"/>
        <v>690</v>
      </c>
      <c r="N32" s="69">
        <f t="shared" si="1"/>
        <v>1170</v>
      </c>
      <c r="O32" s="70">
        <f>SUM(O24:O31)</f>
        <v>17247</v>
      </c>
      <c r="P32" s="101">
        <f>SUM(P24:P31)</f>
        <v>6777</v>
      </c>
      <c r="Q32" s="70">
        <f>SUM(Q24:Q31)</f>
        <v>8937</v>
      </c>
      <c r="R32" s="17"/>
    </row>
    <row r="33" spans="1:17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P33" s="3"/>
      <c r="Q33" s="3"/>
    </row>
    <row r="34" spans="1:17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7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7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7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7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7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7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I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R40"/>
  <sheetViews>
    <sheetView view="pageBreakPreview" zoomScale="71" zoomScaleNormal="70" zoomScaleSheetLayoutView="71" workbookViewId="0">
      <selection activeCell="A17" sqref="A17:Q17"/>
    </sheetView>
  </sheetViews>
  <sheetFormatPr defaultColWidth="9.140625" defaultRowHeight="18.75" x14ac:dyDescent="0.3"/>
  <cols>
    <col min="1" max="2" width="7.42578125" style="16" customWidth="1"/>
    <col min="3" max="3" width="11.42578125" style="16" customWidth="1"/>
    <col min="4" max="4" width="11" style="16" customWidth="1"/>
    <col min="5" max="5" width="11.7109375" style="16" customWidth="1"/>
    <col min="6" max="6" width="9.140625" style="16" customWidth="1"/>
    <col min="7" max="14" width="7.42578125" style="16" customWidth="1"/>
    <col min="15" max="15" width="13.42578125" style="16" customWidth="1"/>
    <col min="16" max="16" width="13.140625" style="16" customWidth="1"/>
    <col min="17" max="17" width="16.2851562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223" t="s">
        <v>2</v>
      </c>
      <c r="H9" s="223"/>
      <c r="I9" s="223"/>
      <c r="J9" s="223"/>
      <c r="K9" s="223"/>
      <c r="L9" s="1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2" t="s">
        <v>55</v>
      </c>
      <c r="G10" s="192"/>
      <c r="H10" s="192"/>
      <c r="I10" s="192"/>
      <c r="J10" s="15"/>
      <c r="K10" s="15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48">
        <v>178</v>
      </c>
      <c r="F16" s="172">
        <v>4</v>
      </c>
      <c r="G16" s="173"/>
      <c r="H16" s="174"/>
      <c r="I16" s="172">
        <v>174</v>
      </c>
      <c r="J16" s="173"/>
      <c r="K16" s="174"/>
    </row>
    <row r="17" spans="1:18" x14ac:dyDescent="0.3">
      <c r="A17" s="224" t="s">
        <v>8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142</v>
      </c>
      <c r="F19" s="187">
        <v>2</v>
      </c>
      <c r="G19" s="188"/>
      <c r="H19" s="189"/>
      <c r="I19" s="187">
        <v>140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13" t="s">
        <v>10</v>
      </c>
      <c r="B22" s="215" t="s">
        <v>11</v>
      </c>
      <c r="C22" s="217" t="s">
        <v>12</v>
      </c>
      <c r="D22" s="217" t="s">
        <v>13</v>
      </c>
      <c r="E22" s="219" t="s">
        <v>14</v>
      </c>
      <c r="F22" s="220" t="s">
        <v>15</v>
      </c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2"/>
      <c r="R22" s="14"/>
    </row>
    <row r="23" spans="1:18" ht="209.25" customHeight="1" thickBot="1" x14ac:dyDescent="0.35">
      <c r="A23" s="214"/>
      <c r="B23" s="216"/>
      <c r="C23" s="218"/>
      <c r="D23" s="218"/>
      <c r="E23" s="218"/>
      <c r="F23" s="6" t="s">
        <v>16</v>
      </c>
      <c r="G23" s="5" t="s">
        <v>17</v>
      </c>
      <c r="H23" s="6" t="s">
        <v>18</v>
      </c>
      <c r="I23" s="7" t="s">
        <v>19</v>
      </c>
      <c r="J23" s="7" t="s">
        <v>20</v>
      </c>
      <c r="K23" s="8" t="s">
        <v>21</v>
      </c>
      <c r="L23" s="9" t="s">
        <v>22</v>
      </c>
      <c r="M23" s="9" t="s">
        <v>23</v>
      </c>
      <c r="N23" s="9" t="s">
        <v>24</v>
      </c>
      <c r="O23" s="142" t="s">
        <v>25</v>
      </c>
      <c r="P23" s="142" t="s">
        <v>26</v>
      </c>
      <c r="Q23" s="142" t="s">
        <v>27</v>
      </c>
      <c r="R23" s="17"/>
    </row>
    <row r="24" spans="1:18" ht="19.5" thickBot="1" x14ac:dyDescent="0.35">
      <c r="A24" s="11">
        <v>1</v>
      </c>
      <c r="B24" s="12" t="s">
        <v>28</v>
      </c>
      <c r="C24" s="50">
        <v>9153</v>
      </c>
      <c r="D24" s="50">
        <v>4625</v>
      </c>
      <c r="E24" s="50">
        <f t="shared" ref="E24:E31" si="0">C24-D24</f>
        <v>4528</v>
      </c>
      <c r="F24" s="62">
        <v>0</v>
      </c>
      <c r="G24" s="62">
        <v>0</v>
      </c>
      <c r="H24" s="62">
        <v>0</v>
      </c>
      <c r="I24" s="143">
        <v>0</v>
      </c>
      <c r="J24" s="143">
        <v>0</v>
      </c>
      <c r="K24" s="143">
        <v>0</v>
      </c>
      <c r="L24" s="90">
        <v>0</v>
      </c>
      <c r="M24" s="90">
        <v>0</v>
      </c>
      <c r="N24" s="90">
        <v>0</v>
      </c>
      <c r="O24" s="51">
        <v>1684</v>
      </c>
      <c r="P24" s="52">
        <v>603</v>
      </c>
      <c r="Q24" s="53">
        <v>782</v>
      </c>
      <c r="R24" s="17"/>
    </row>
    <row r="25" spans="1:18" ht="19.5" thickBot="1" x14ac:dyDescent="0.35">
      <c r="A25" s="11">
        <v>2</v>
      </c>
      <c r="B25" s="12" t="s">
        <v>29</v>
      </c>
      <c r="C25" s="50">
        <v>8624</v>
      </c>
      <c r="D25" s="50">
        <v>4408</v>
      </c>
      <c r="E25" s="50">
        <f t="shared" si="0"/>
        <v>4216</v>
      </c>
      <c r="F25" s="62">
        <v>27</v>
      </c>
      <c r="G25" s="62">
        <v>20</v>
      </c>
      <c r="H25" s="62">
        <v>7</v>
      </c>
      <c r="I25" s="143">
        <v>1</v>
      </c>
      <c r="J25" s="143">
        <v>1</v>
      </c>
      <c r="K25" s="143">
        <v>0</v>
      </c>
      <c r="L25" s="90">
        <v>2</v>
      </c>
      <c r="M25" s="90">
        <v>2</v>
      </c>
      <c r="N25" s="90"/>
      <c r="O25" s="51">
        <v>2352</v>
      </c>
      <c r="P25" s="52">
        <v>933</v>
      </c>
      <c r="Q25" s="53">
        <v>1174</v>
      </c>
      <c r="R25" s="17"/>
    </row>
    <row r="26" spans="1:18" ht="19.5" thickBot="1" x14ac:dyDescent="0.35">
      <c r="A26" s="11">
        <v>3</v>
      </c>
      <c r="B26" s="12" t="s">
        <v>30</v>
      </c>
      <c r="C26" s="50">
        <v>8298</v>
      </c>
      <c r="D26" s="50">
        <v>4289</v>
      </c>
      <c r="E26" s="50">
        <f t="shared" si="0"/>
        <v>4009</v>
      </c>
      <c r="F26" s="62">
        <v>51</v>
      </c>
      <c r="G26" s="62">
        <v>33</v>
      </c>
      <c r="H26" s="62">
        <v>18</v>
      </c>
      <c r="I26" s="143">
        <v>3</v>
      </c>
      <c r="J26" s="143">
        <v>3</v>
      </c>
      <c r="K26" s="143">
        <v>0</v>
      </c>
      <c r="L26" s="90">
        <v>4</v>
      </c>
      <c r="M26" s="90">
        <v>2</v>
      </c>
      <c r="N26" s="90">
        <v>2</v>
      </c>
      <c r="O26" s="51">
        <v>2444</v>
      </c>
      <c r="P26" s="52">
        <v>964</v>
      </c>
      <c r="Q26" s="53">
        <v>1258</v>
      </c>
      <c r="R26" s="17"/>
    </row>
    <row r="27" spans="1:18" ht="19.5" thickBot="1" x14ac:dyDescent="0.35">
      <c r="A27" s="11">
        <v>4</v>
      </c>
      <c r="B27" s="12" t="s">
        <v>31</v>
      </c>
      <c r="C27" s="50">
        <v>8298</v>
      </c>
      <c r="D27" s="50">
        <v>4280</v>
      </c>
      <c r="E27" s="50">
        <f t="shared" si="0"/>
        <v>4018</v>
      </c>
      <c r="F27" s="62">
        <v>859</v>
      </c>
      <c r="G27" s="62">
        <v>536</v>
      </c>
      <c r="H27" s="62">
        <v>323</v>
      </c>
      <c r="I27" s="143">
        <v>82</v>
      </c>
      <c r="J27" s="143">
        <v>55</v>
      </c>
      <c r="K27" s="143">
        <v>27</v>
      </c>
      <c r="L27" s="90">
        <v>20</v>
      </c>
      <c r="M27" s="90">
        <v>149</v>
      </c>
      <c r="N27" s="90">
        <v>52</v>
      </c>
      <c r="O27" s="51">
        <v>2448</v>
      </c>
      <c r="P27" s="52">
        <v>970</v>
      </c>
      <c r="Q27" s="53">
        <v>1276</v>
      </c>
      <c r="R27" s="17"/>
    </row>
    <row r="28" spans="1:18" ht="19.5" thickBot="1" x14ac:dyDescent="0.35">
      <c r="A28" s="11">
        <v>5</v>
      </c>
      <c r="B28" s="12" t="s">
        <v>32</v>
      </c>
      <c r="C28" s="50">
        <v>8320</v>
      </c>
      <c r="D28" s="50">
        <v>4259</v>
      </c>
      <c r="E28" s="50">
        <f t="shared" si="0"/>
        <v>4061</v>
      </c>
      <c r="F28" s="62">
        <v>718</v>
      </c>
      <c r="G28" s="62">
        <v>437</v>
      </c>
      <c r="H28" s="62">
        <v>281</v>
      </c>
      <c r="I28" s="143">
        <v>71</v>
      </c>
      <c r="J28" s="143">
        <v>38</v>
      </c>
      <c r="K28" s="143">
        <v>33</v>
      </c>
      <c r="L28" s="90">
        <v>171</v>
      </c>
      <c r="M28" s="90">
        <v>113</v>
      </c>
      <c r="N28" s="90">
        <v>58</v>
      </c>
      <c r="O28" s="51">
        <v>2637</v>
      </c>
      <c r="P28" s="52">
        <v>1070</v>
      </c>
      <c r="Q28" s="53">
        <v>1416</v>
      </c>
      <c r="R28" s="17"/>
    </row>
    <row r="29" spans="1:18" ht="19.5" thickBot="1" x14ac:dyDescent="0.35">
      <c r="A29" s="11">
        <v>6</v>
      </c>
      <c r="B29" s="12" t="s">
        <v>33</v>
      </c>
      <c r="C29" s="50">
        <v>8102</v>
      </c>
      <c r="D29" s="50">
        <v>4090</v>
      </c>
      <c r="E29" s="50">
        <f t="shared" si="0"/>
        <v>4012</v>
      </c>
      <c r="F29" s="62">
        <v>668</v>
      </c>
      <c r="G29" s="62">
        <v>450</v>
      </c>
      <c r="H29" s="62">
        <v>218</v>
      </c>
      <c r="I29" s="143">
        <v>62</v>
      </c>
      <c r="J29" s="143">
        <v>50</v>
      </c>
      <c r="K29" s="143">
        <v>12</v>
      </c>
      <c r="L29" s="90">
        <v>96</v>
      </c>
      <c r="M29" s="90">
        <v>66</v>
      </c>
      <c r="N29" s="90">
        <v>30</v>
      </c>
      <c r="O29" s="51">
        <v>2345</v>
      </c>
      <c r="P29" s="52">
        <v>903</v>
      </c>
      <c r="Q29" s="53">
        <v>1237</v>
      </c>
      <c r="R29" s="17"/>
    </row>
    <row r="30" spans="1:18" ht="19.5" thickBot="1" x14ac:dyDescent="0.35">
      <c r="A30" s="11">
        <v>7</v>
      </c>
      <c r="B30" s="12" t="s">
        <v>34</v>
      </c>
      <c r="C30" s="50">
        <v>4409</v>
      </c>
      <c r="D30" s="50">
        <v>2189</v>
      </c>
      <c r="E30" s="50">
        <f t="shared" si="0"/>
        <v>2220</v>
      </c>
      <c r="F30" s="62">
        <v>553</v>
      </c>
      <c r="G30" s="62">
        <v>397</v>
      </c>
      <c r="H30" s="62">
        <v>156</v>
      </c>
      <c r="I30" s="143">
        <v>59</v>
      </c>
      <c r="J30" s="143">
        <v>44</v>
      </c>
      <c r="K30" s="143">
        <v>15</v>
      </c>
      <c r="L30" s="90">
        <v>114</v>
      </c>
      <c r="M30" s="90">
        <v>90</v>
      </c>
      <c r="N30" s="90">
        <v>24</v>
      </c>
      <c r="O30" s="51">
        <v>1869</v>
      </c>
      <c r="P30" s="52">
        <v>770</v>
      </c>
      <c r="Q30" s="53">
        <v>983</v>
      </c>
      <c r="R30" s="17"/>
    </row>
    <row r="31" spans="1:18" ht="19.5" thickBot="1" x14ac:dyDescent="0.35">
      <c r="A31" s="11">
        <v>8</v>
      </c>
      <c r="B31" s="12" t="s">
        <v>35</v>
      </c>
      <c r="C31" s="50">
        <v>4289</v>
      </c>
      <c r="D31" s="50">
        <v>1987</v>
      </c>
      <c r="E31" s="50">
        <f t="shared" si="0"/>
        <v>2302</v>
      </c>
      <c r="F31" s="62">
        <v>410</v>
      </c>
      <c r="G31" s="62">
        <v>302</v>
      </c>
      <c r="H31" s="62">
        <v>108</v>
      </c>
      <c r="I31" s="143">
        <v>70</v>
      </c>
      <c r="J31" s="143">
        <v>51</v>
      </c>
      <c r="K31" s="143">
        <v>19</v>
      </c>
      <c r="L31" s="90">
        <v>78</v>
      </c>
      <c r="M31" s="90">
        <v>61</v>
      </c>
      <c r="N31" s="90">
        <v>17</v>
      </c>
      <c r="O31" s="51">
        <v>1468</v>
      </c>
      <c r="P31" s="52">
        <v>564</v>
      </c>
      <c r="Q31" s="53">
        <v>811</v>
      </c>
      <c r="R31" s="17"/>
    </row>
    <row r="32" spans="1:18" ht="27.75" customHeight="1" thickBot="1" x14ac:dyDescent="0.35">
      <c r="A32" s="211" t="s">
        <v>36</v>
      </c>
      <c r="B32" s="212"/>
      <c r="C32" s="54">
        <f t="shared" ref="C32:M32" si="1">SUM(C24:C31)</f>
        <v>59493</v>
      </c>
      <c r="D32" s="54">
        <f t="shared" si="1"/>
        <v>30127</v>
      </c>
      <c r="E32" s="54">
        <f t="shared" si="1"/>
        <v>29366</v>
      </c>
      <c r="F32" s="55">
        <f t="shared" si="1"/>
        <v>3286</v>
      </c>
      <c r="G32" s="55">
        <f t="shared" si="1"/>
        <v>2175</v>
      </c>
      <c r="H32" s="55">
        <f t="shared" si="1"/>
        <v>1111</v>
      </c>
      <c r="I32" s="56">
        <f t="shared" si="1"/>
        <v>348</v>
      </c>
      <c r="J32" s="56">
        <f t="shared" si="1"/>
        <v>242</v>
      </c>
      <c r="K32" s="56">
        <f t="shared" si="1"/>
        <v>106</v>
      </c>
      <c r="L32" s="57">
        <f t="shared" si="1"/>
        <v>485</v>
      </c>
      <c r="M32" s="57">
        <f t="shared" si="1"/>
        <v>483</v>
      </c>
      <c r="N32" s="57">
        <f>SUM(N26:N31)</f>
        <v>183</v>
      </c>
      <c r="O32" s="58">
        <f>SUM(O24:O31)</f>
        <v>17247</v>
      </c>
      <c r="P32" s="59">
        <f>SUM(P24:P31)</f>
        <v>6777</v>
      </c>
      <c r="Q32" s="58">
        <f>SUM(Q24:Q31)</f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6">
    <mergeCell ref="F22:Q22"/>
    <mergeCell ref="A32:B32"/>
    <mergeCell ref="A17:Q17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16:H16"/>
    <mergeCell ref="I16:K16"/>
    <mergeCell ref="N1:Q1"/>
    <mergeCell ref="N4:Q4"/>
    <mergeCell ref="A5:Q8"/>
    <mergeCell ref="C9:F9"/>
    <mergeCell ref="G9:K9"/>
    <mergeCell ref="A10:E10"/>
    <mergeCell ref="F10:I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40"/>
  <sheetViews>
    <sheetView view="pageBreakPreview" zoomScale="60" zoomScaleNormal="70" workbookViewId="0">
      <selection activeCell="V14" sqref="U13:V14"/>
    </sheetView>
  </sheetViews>
  <sheetFormatPr defaultColWidth="9.140625" defaultRowHeight="18.75" x14ac:dyDescent="0.3"/>
  <cols>
    <col min="1" max="2" width="7.42578125" style="16" customWidth="1"/>
    <col min="3" max="3" width="11.7109375" style="16" customWidth="1"/>
    <col min="4" max="4" width="11" style="16" customWidth="1"/>
    <col min="5" max="5" width="9.140625" style="16" customWidth="1"/>
    <col min="6" max="6" width="10" style="16" customWidth="1"/>
    <col min="7" max="14" width="7.42578125" style="16" customWidth="1"/>
    <col min="15" max="15" width="12.7109375" style="16" customWidth="1"/>
    <col min="16" max="16" width="14.42578125" style="16" customWidth="1"/>
    <col min="17" max="17" width="15.570312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5" t="s">
        <v>2</v>
      </c>
      <c r="D9" s="195"/>
      <c r="E9" s="195"/>
      <c r="F9" s="195"/>
      <c r="G9" s="195"/>
      <c r="H9" s="195"/>
      <c r="I9" s="1"/>
      <c r="J9" s="1"/>
      <c r="K9" s="1"/>
      <c r="L9" s="3"/>
      <c r="M9" s="3"/>
      <c r="N9" s="3"/>
    </row>
    <row r="10" spans="1:17" ht="18.399999999999999" customHeight="1" x14ac:dyDescent="0.3">
      <c r="A10" s="15"/>
      <c r="B10" s="15"/>
      <c r="C10" s="15"/>
      <c r="D10" s="15"/>
      <c r="E10" s="15"/>
      <c r="F10" s="194" t="s">
        <v>57</v>
      </c>
      <c r="G10" s="194"/>
      <c r="H10" s="194"/>
      <c r="I10" s="194"/>
      <c r="J10" s="194"/>
      <c r="K10" s="15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224" t="s">
        <v>8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173</v>
      </c>
      <c r="F19" s="187">
        <v>4</v>
      </c>
      <c r="G19" s="188"/>
      <c r="H19" s="189"/>
      <c r="I19" s="187">
        <v>169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26" t="s">
        <v>10</v>
      </c>
      <c r="B22" s="226" t="s">
        <v>11</v>
      </c>
      <c r="C22" s="227" t="s">
        <v>12</v>
      </c>
      <c r="D22" s="227" t="s">
        <v>13</v>
      </c>
      <c r="E22" s="227" t="s">
        <v>14</v>
      </c>
      <c r="F22" s="228" t="s">
        <v>15</v>
      </c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14"/>
    </row>
    <row r="23" spans="1:18" ht="213" customHeight="1" thickBot="1" x14ac:dyDescent="0.35">
      <c r="A23" s="226"/>
      <c r="B23" s="226"/>
      <c r="C23" s="227"/>
      <c r="D23" s="227"/>
      <c r="E23" s="227"/>
      <c r="F23" s="144" t="s">
        <v>16</v>
      </c>
      <c r="G23" s="144" t="s">
        <v>17</v>
      </c>
      <c r="H23" s="144" t="s">
        <v>18</v>
      </c>
      <c r="I23" s="145" t="s">
        <v>19</v>
      </c>
      <c r="J23" s="145" t="s">
        <v>20</v>
      </c>
      <c r="K23" s="145" t="s">
        <v>21</v>
      </c>
      <c r="L23" s="146" t="s">
        <v>22</v>
      </c>
      <c r="M23" s="146" t="s">
        <v>23</v>
      </c>
      <c r="N23" s="146" t="s">
        <v>24</v>
      </c>
      <c r="O23" s="88" t="s">
        <v>25</v>
      </c>
      <c r="P23" s="88" t="s">
        <v>26</v>
      </c>
      <c r="Q23" s="88" t="s">
        <v>27</v>
      </c>
      <c r="R23" s="17"/>
    </row>
    <row r="24" spans="1:18" ht="19.5" thickBot="1" x14ac:dyDescent="0.35">
      <c r="A24" s="60">
        <v>1</v>
      </c>
      <c r="B24" s="60" t="s">
        <v>28</v>
      </c>
      <c r="C24" s="89">
        <v>9279</v>
      </c>
      <c r="D24" s="89">
        <v>4600</v>
      </c>
      <c r="E24" s="89">
        <f t="shared" ref="E24:E31" si="0">C24-D24</f>
        <v>4679</v>
      </c>
      <c r="F24" s="147">
        <v>1948</v>
      </c>
      <c r="G24" s="147">
        <v>1070</v>
      </c>
      <c r="H24" s="147">
        <v>878</v>
      </c>
      <c r="I24" s="143">
        <v>180</v>
      </c>
      <c r="J24" s="143">
        <v>112</v>
      </c>
      <c r="K24" s="143">
        <v>68</v>
      </c>
      <c r="L24" s="90">
        <v>441</v>
      </c>
      <c r="M24" s="148">
        <v>229</v>
      </c>
      <c r="N24" s="90">
        <v>212</v>
      </c>
      <c r="O24" s="53">
        <v>1684</v>
      </c>
      <c r="P24" s="53">
        <v>603</v>
      </c>
      <c r="Q24" s="53">
        <v>782</v>
      </c>
      <c r="R24" s="17"/>
    </row>
    <row r="25" spans="1:18" ht="19.5" thickBot="1" x14ac:dyDescent="0.35">
      <c r="A25" s="60">
        <v>2</v>
      </c>
      <c r="B25" s="60" t="s">
        <v>29</v>
      </c>
      <c r="C25" s="89">
        <v>8658</v>
      </c>
      <c r="D25" s="89">
        <v>4428</v>
      </c>
      <c r="E25" s="89">
        <f t="shared" si="0"/>
        <v>4230</v>
      </c>
      <c r="F25" s="147">
        <v>1807</v>
      </c>
      <c r="G25" s="147">
        <v>998</v>
      </c>
      <c r="H25" s="147">
        <v>809</v>
      </c>
      <c r="I25" s="143">
        <v>133</v>
      </c>
      <c r="J25" s="143">
        <v>92</v>
      </c>
      <c r="K25" s="143">
        <v>41</v>
      </c>
      <c r="L25" s="90">
        <v>244</v>
      </c>
      <c r="M25" s="148">
        <v>137</v>
      </c>
      <c r="N25" s="90">
        <v>107</v>
      </c>
      <c r="O25" s="53">
        <v>2352</v>
      </c>
      <c r="P25" s="53">
        <v>933</v>
      </c>
      <c r="Q25" s="53">
        <v>1174</v>
      </c>
      <c r="R25" s="17"/>
    </row>
    <row r="26" spans="1:18" ht="19.5" thickBot="1" x14ac:dyDescent="0.35">
      <c r="A26" s="60">
        <v>3</v>
      </c>
      <c r="B26" s="60" t="s">
        <v>30</v>
      </c>
      <c r="C26" s="89">
        <v>8467</v>
      </c>
      <c r="D26" s="89">
        <v>4140</v>
      </c>
      <c r="E26" s="89">
        <f t="shared" si="0"/>
        <v>4327</v>
      </c>
      <c r="F26" s="147">
        <v>1766</v>
      </c>
      <c r="G26" s="147">
        <v>1019</v>
      </c>
      <c r="H26" s="147">
        <v>747</v>
      </c>
      <c r="I26" s="143">
        <v>185</v>
      </c>
      <c r="J26" s="143">
        <v>125</v>
      </c>
      <c r="K26" s="143">
        <v>60</v>
      </c>
      <c r="L26" s="90">
        <v>479</v>
      </c>
      <c r="M26" s="148">
        <v>276</v>
      </c>
      <c r="N26" s="90">
        <v>203</v>
      </c>
      <c r="O26" s="53">
        <v>2444</v>
      </c>
      <c r="P26" s="53">
        <v>964</v>
      </c>
      <c r="Q26" s="53">
        <v>1258</v>
      </c>
      <c r="R26" s="17"/>
    </row>
    <row r="27" spans="1:18" ht="19.5" thickBot="1" x14ac:dyDescent="0.35">
      <c r="A27" s="60">
        <v>4</v>
      </c>
      <c r="B27" s="60" t="s">
        <v>31</v>
      </c>
      <c r="C27" s="89">
        <v>8493</v>
      </c>
      <c r="D27" s="89">
        <v>4411</v>
      </c>
      <c r="E27" s="89">
        <f t="shared" si="0"/>
        <v>4082</v>
      </c>
      <c r="F27" s="147">
        <v>2395</v>
      </c>
      <c r="G27" s="147">
        <v>1367</v>
      </c>
      <c r="H27" s="147">
        <v>1028</v>
      </c>
      <c r="I27" s="143">
        <v>234</v>
      </c>
      <c r="J27" s="143">
        <v>144</v>
      </c>
      <c r="K27" s="143">
        <v>90</v>
      </c>
      <c r="L27" s="90">
        <v>504</v>
      </c>
      <c r="M27" s="148">
        <v>335</v>
      </c>
      <c r="N27" s="90">
        <v>169</v>
      </c>
      <c r="O27" s="53">
        <v>2448</v>
      </c>
      <c r="P27" s="53">
        <v>970</v>
      </c>
      <c r="Q27" s="53">
        <v>1276</v>
      </c>
      <c r="R27" s="17"/>
    </row>
    <row r="28" spans="1:18" ht="19.5" thickBot="1" x14ac:dyDescent="0.35">
      <c r="A28" s="60">
        <v>5</v>
      </c>
      <c r="B28" s="60" t="s">
        <v>32</v>
      </c>
      <c r="C28" s="89">
        <v>8716</v>
      </c>
      <c r="D28" s="89">
        <v>4315</v>
      </c>
      <c r="E28" s="89">
        <f t="shared" si="0"/>
        <v>4401</v>
      </c>
      <c r="F28" s="147">
        <v>2051</v>
      </c>
      <c r="G28" s="147">
        <v>1201</v>
      </c>
      <c r="H28" s="147">
        <v>850</v>
      </c>
      <c r="I28" s="143">
        <v>197</v>
      </c>
      <c r="J28" s="143">
        <v>110</v>
      </c>
      <c r="K28" s="143">
        <v>87</v>
      </c>
      <c r="L28" s="90">
        <v>451</v>
      </c>
      <c r="M28" s="148">
        <v>287</v>
      </c>
      <c r="N28" s="90">
        <v>164</v>
      </c>
      <c r="O28" s="53">
        <v>2637</v>
      </c>
      <c r="P28" s="53">
        <v>1070</v>
      </c>
      <c r="Q28" s="53">
        <v>1416</v>
      </c>
      <c r="R28" s="17"/>
    </row>
    <row r="29" spans="1:18" ht="19.5" thickBot="1" x14ac:dyDescent="0.35">
      <c r="A29" s="60">
        <v>6</v>
      </c>
      <c r="B29" s="60" t="s">
        <v>33</v>
      </c>
      <c r="C29" s="89">
        <v>8319</v>
      </c>
      <c r="D29" s="89">
        <v>4335</v>
      </c>
      <c r="E29" s="89">
        <f t="shared" si="0"/>
        <v>3984</v>
      </c>
      <c r="F29" s="147">
        <v>1751</v>
      </c>
      <c r="G29" s="147">
        <v>1020</v>
      </c>
      <c r="H29" s="147">
        <v>731</v>
      </c>
      <c r="I29" s="143">
        <v>193</v>
      </c>
      <c r="J29" s="143">
        <v>126</v>
      </c>
      <c r="K29" s="143">
        <v>67</v>
      </c>
      <c r="L29" s="90">
        <v>313</v>
      </c>
      <c r="M29" s="148">
        <v>197</v>
      </c>
      <c r="N29" s="90">
        <v>116</v>
      </c>
      <c r="O29" s="53">
        <v>2345</v>
      </c>
      <c r="P29" s="53">
        <v>903</v>
      </c>
      <c r="Q29" s="53">
        <v>1237</v>
      </c>
      <c r="R29" s="17"/>
    </row>
    <row r="30" spans="1:18" ht="19.5" thickBot="1" x14ac:dyDescent="0.35">
      <c r="A30" s="60">
        <v>7</v>
      </c>
      <c r="B30" s="60" t="s">
        <v>34</v>
      </c>
      <c r="C30" s="89">
        <v>4275</v>
      </c>
      <c r="D30" s="89">
        <v>2193</v>
      </c>
      <c r="E30" s="89">
        <f t="shared" si="0"/>
        <v>2082</v>
      </c>
      <c r="F30" s="147">
        <v>1346</v>
      </c>
      <c r="G30" s="147">
        <v>838</v>
      </c>
      <c r="H30" s="147">
        <v>508</v>
      </c>
      <c r="I30" s="143">
        <v>139</v>
      </c>
      <c r="J30" s="143">
        <v>91</v>
      </c>
      <c r="K30" s="143">
        <v>48</v>
      </c>
      <c r="L30" s="90">
        <v>213</v>
      </c>
      <c r="M30" s="148">
        <v>152</v>
      </c>
      <c r="N30" s="90">
        <v>61</v>
      </c>
      <c r="O30" s="53">
        <v>1869</v>
      </c>
      <c r="P30" s="53">
        <v>770</v>
      </c>
      <c r="Q30" s="53">
        <v>983</v>
      </c>
      <c r="R30" s="17"/>
    </row>
    <row r="31" spans="1:18" ht="19.5" thickBot="1" x14ac:dyDescent="0.35">
      <c r="A31" s="60">
        <v>8</v>
      </c>
      <c r="B31" s="60" t="s">
        <v>35</v>
      </c>
      <c r="C31" s="89">
        <v>4180</v>
      </c>
      <c r="D31" s="89">
        <v>2019</v>
      </c>
      <c r="E31" s="89">
        <f t="shared" si="0"/>
        <v>2161</v>
      </c>
      <c r="F31" s="147">
        <v>1048</v>
      </c>
      <c r="G31" s="147">
        <v>710</v>
      </c>
      <c r="H31" s="147">
        <v>338</v>
      </c>
      <c r="I31" s="143">
        <v>139</v>
      </c>
      <c r="J31" s="143">
        <v>102</v>
      </c>
      <c r="K31" s="143">
        <v>37</v>
      </c>
      <c r="L31" s="90">
        <v>151</v>
      </c>
      <c r="M31" s="148">
        <v>110</v>
      </c>
      <c r="N31" s="90">
        <v>41</v>
      </c>
      <c r="O31" s="53">
        <v>1468</v>
      </c>
      <c r="P31" s="53">
        <v>564</v>
      </c>
      <c r="Q31" s="53">
        <v>811</v>
      </c>
      <c r="R31" s="17"/>
    </row>
    <row r="32" spans="1:18" ht="24.75" customHeight="1" thickBot="1" x14ac:dyDescent="0.35">
      <c r="A32" s="225" t="s">
        <v>36</v>
      </c>
      <c r="B32" s="225"/>
      <c r="C32" s="54">
        <f>SUM(C24:C31)</f>
        <v>60387</v>
      </c>
      <c r="D32" s="54">
        <f>SUM(D24:D31)</f>
        <v>30441</v>
      </c>
      <c r="E32" s="54">
        <f>SUM(E24:E31)</f>
        <v>29946</v>
      </c>
      <c r="F32" s="55">
        <f t="shared" ref="F32:N32" si="1">SUM(F24:F31)</f>
        <v>14112</v>
      </c>
      <c r="G32" s="55">
        <f t="shared" si="1"/>
        <v>8223</v>
      </c>
      <c r="H32" s="55">
        <f t="shared" si="1"/>
        <v>5889</v>
      </c>
      <c r="I32" s="56">
        <f t="shared" si="1"/>
        <v>1400</v>
      </c>
      <c r="J32" s="56">
        <f t="shared" si="1"/>
        <v>902</v>
      </c>
      <c r="K32" s="56">
        <f t="shared" si="1"/>
        <v>498</v>
      </c>
      <c r="L32" s="57">
        <f t="shared" si="1"/>
        <v>2796</v>
      </c>
      <c r="M32" s="57">
        <f t="shared" si="1"/>
        <v>1723</v>
      </c>
      <c r="N32" s="57">
        <f t="shared" si="1"/>
        <v>1073</v>
      </c>
      <c r="O32" s="58">
        <f>SUM(O24:O31)</f>
        <v>17247</v>
      </c>
      <c r="P32" s="58">
        <f>SUM(P24:P31)</f>
        <v>6777</v>
      </c>
      <c r="Q32" s="58">
        <f>SUM(Q24:Q31)</f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4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A17:Q17"/>
    <mergeCell ref="N1:Q1"/>
    <mergeCell ref="N4:Q4"/>
    <mergeCell ref="A5:Q8"/>
    <mergeCell ref="C9:H9"/>
    <mergeCell ref="F10:J10"/>
    <mergeCell ref="A12:H12"/>
    <mergeCell ref="I12:N12"/>
    <mergeCell ref="A14:N14"/>
    <mergeCell ref="F15:H15"/>
    <mergeCell ref="I15:K15"/>
    <mergeCell ref="F16:H16"/>
    <mergeCell ref="I16:K16"/>
  </mergeCells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R40"/>
  <sheetViews>
    <sheetView view="pageBreakPreview" zoomScale="60" zoomScaleNormal="70" workbookViewId="0">
      <selection activeCell="T16" sqref="T16"/>
    </sheetView>
  </sheetViews>
  <sheetFormatPr defaultColWidth="9.140625" defaultRowHeight="18.75" x14ac:dyDescent="0.3"/>
  <cols>
    <col min="1" max="2" width="7.42578125" style="16" customWidth="1"/>
    <col min="3" max="3" width="10.7109375" style="16" customWidth="1"/>
    <col min="4" max="4" width="10.5703125" style="16" customWidth="1"/>
    <col min="5" max="5" width="11.5703125" style="16" customWidth="1"/>
    <col min="6" max="11" width="7.42578125" style="16" customWidth="1"/>
    <col min="12" max="12" width="9.85546875" style="16" customWidth="1"/>
    <col min="13" max="13" width="10.7109375" style="16" customWidth="1"/>
    <col min="14" max="14" width="10.28515625" style="16" customWidth="1"/>
    <col min="15" max="16" width="13.5703125" style="16" customWidth="1"/>
    <col min="17" max="17" width="15.710937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2" t="s">
        <v>58</v>
      </c>
      <c r="G10" s="192"/>
      <c r="H10" s="192"/>
      <c r="I10" s="192"/>
      <c r="J10" s="15"/>
      <c r="K10" s="15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223" t="s">
        <v>3</v>
      </c>
      <c r="B12" s="223"/>
      <c r="C12" s="223"/>
      <c r="D12" s="223"/>
      <c r="E12" s="223"/>
      <c r="F12" s="223"/>
      <c r="G12" s="223"/>
      <c r="H12" s="223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169</v>
      </c>
      <c r="F19" s="187">
        <v>4</v>
      </c>
      <c r="G19" s="188"/>
      <c r="H19" s="189"/>
      <c r="I19" s="187">
        <v>165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13" t="s">
        <v>10</v>
      </c>
      <c r="B22" s="215" t="s">
        <v>11</v>
      </c>
      <c r="C22" s="217" t="s">
        <v>12</v>
      </c>
      <c r="D22" s="217" t="s">
        <v>13</v>
      </c>
      <c r="E22" s="219" t="s">
        <v>14</v>
      </c>
      <c r="F22" s="220" t="s">
        <v>15</v>
      </c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2"/>
      <c r="R22" s="14"/>
    </row>
    <row r="23" spans="1:18" ht="178.5" customHeight="1" thickBot="1" x14ac:dyDescent="0.35">
      <c r="A23" s="214"/>
      <c r="B23" s="216"/>
      <c r="C23" s="218"/>
      <c r="D23" s="218"/>
      <c r="E23" s="218"/>
      <c r="F23" s="6" t="s">
        <v>16</v>
      </c>
      <c r="G23" s="5" t="s">
        <v>17</v>
      </c>
      <c r="H23" s="6" t="s">
        <v>18</v>
      </c>
      <c r="I23" s="7" t="s">
        <v>19</v>
      </c>
      <c r="J23" s="7" t="s">
        <v>20</v>
      </c>
      <c r="K23" s="8" t="s">
        <v>21</v>
      </c>
      <c r="L23" s="9" t="s">
        <v>22</v>
      </c>
      <c r="M23" s="9" t="s">
        <v>23</v>
      </c>
      <c r="N23" s="9" t="s">
        <v>24</v>
      </c>
      <c r="O23" s="88" t="s">
        <v>25</v>
      </c>
      <c r="P23" s="88" t="s">
        <v>26</v>
      </c>
      <c r="Q23" s="88" t="s">
        <v>27</v>
      </c>
      <c r="R23" s="17"/>
    </row>
    <row r="24" spans="1:18" ht="19.5" thickBot="1" x14ac:dyDescent="0.35">
      <c r="A24" s="11">
        <v>1</v>
      </c>
      <c r="B24" s="12" t="s">
        <v>28</v>
      </c>
      <c r="C24" s="50">
        <v>9259</v>
      </c>
      <c r="D24" s="50">
        <v>4675</v>
      </c>
      <c r="E24" s="50">
        <f t="shared" ref="E24:E31" si="0">C24-D24</f>
        <v>4584</v>
      </c>
      <c r="F24" s="149">
        <v>1</v>
      </c>
      <c r="G24" s="149">
        <v>1</v>
      </c>
      <c r="H24" s="147">
        <v>0</v>
      </c>
      <c r="I24" s="143">
        <v>0</v>
      </c>
      <c r="J24" s="143">
        <v>0</v>
      </c>
      <c r="K24" s="143">
        <v>0</v>
      </c>
      <c r="L24" s="90">
        <v>0</v>
      </c>
      <c r="M24" s="90">
        <v>0</v>
      </c>
      <c r="N24" s="90">
        <v>0</v>
      </c>
      <c r="O24" s="51">
        <v>1684</v>
      </c>
      <c r="P24" s="52">
        <v>603</v>
      </c>
      <c r="Q24" s="53">
        <v>782</v>
      </c>
      <c r="R24" s="17"/>
    </row>
    <row r="25" spans="1:18" ht="19.5" thickBot="1" x14ac:dyDescent="0.35">
      <c r="A25" s="11">
        <v>2</v>
      </c>
      <c r="B25" s="12" t="s">
        <v>29</v>
      </c>
      <c r="C25" s="50">
        <v>8698</v>
      </c>
      <c r="D25" s="50">
        <v>4415</v>
      </c>
      <c r="E25" s="50">
        <f t="shared" si="0"/>
        <v>4283</v>
      </c>
      <c r="F25" s="149">
        <v>976</v>
      </c>
      <c r="G25" s="149">
        <v>475</v>
      </c>
      <c r="H25" s="149">
        <v>501</v>
      </c>
      <c r="I25" s="150">
        <v>126</v>
      </c>
      <c r="J25" s="150">
        <v>76</v>
      </c>
      <c r="K25" s="150">
        <v>50</v>
      </c>
      <c r="L25" s="148">
        <v>184</v>
      </c>
      <c r="M25" s="148">
        <v>88</v>
      </c>
      <c r="N25" s="148">
        <v>96</v>
      </c>
      <c r="O25" s="51">
        <v>2352</v>
      </c>
      <c r="P25" s="52">
        <v>933</v>
      </c>
      <c r="Q25" s="53">
        <v>1174</v>
      </c>
      <c r="R25" s="17"/>
    </row>
    <row r="26" spans="1:18" ht="19.5" thickBot="1" x14ac:dyDescent="0.35">
      <c r="A26" s="11">
        <v>3</v>
      </c>
      <c r="B26" s="12" t="s">
        <v>30</v>
      </c>
      <c r="C26" s="50">
        <v>8532</v>
      </c>
      <c r="D26" s="50">
        <v>429740</v>
      </c>
      <c r="E26" s="50">
        <f t="shared" si="0"/>
        <v>-421208</v>
      </c>
      <c r="F26" s="149">
        <v>1049</v>
      </c>
      <c r="G26" s="149">
        <v>546</v>
      </c>
      <c r="H26" s="149">
        <v>503</v>
      </c>
      <c r="I26" s="150">
        <v>125</v>
      </c>
      <c r="J26" s="150">
        <v>81</v>
      </c>
      <c r="K26" s="150">
        <v>44</v>
      </c>
      <c r="L26" s="148">
        <v>275</v>
      </c>
      <c r="M26" s="148">
        <v>160</v>
      </c>
      <c r="N26" s="148">
        <v>115</v>
      </c>
      <c r="O26" s="51">
        <v>2444</v>
      </c>
      <c r="P26" s="52">
        <v>964</v>
      </c>
      <c r="Q26" s="53">
        <v>1258</v>
      </c>
      <c r="R26" s="17"/>
    </row>
    <row r="27" spans="1:18" ht="19.5" thickBot="1" x14ac:dyDescent="0.35">
      <c r="A27" s="11">
        <v>4</v>
      </c>
      <c r="B27" s="12" t="s">
        <v>31</v>
      </c>
      <c r="C27" s="50">
        <v>8483</v>
      </c>
      <c r="D27" s="50">
        <v>4311</v>
      </c>
      <c r="E27" s="50">
        <f t="shared" si="0"/>
        <v>4172</v>
      </c>
      <c r="F27" s="149">
        <v>849</v>
      </c>
      <c r="G27" s="149">
        <v>434</v>
      </c>
      <c r="H27" s="149">
        <v>415</v>
      </c>
      <c r="I27" s="150">
        <v>101</v>
      </c>
      <c r="J27" s="150">
        <v>52</v>
      </c>
      <c r="K27" s="150">
        <v>49</v>
      </c>
      <c r="L27" s="148">
        <v>151</v>
      </c>
      <c r="M27" s="148">
        <v>88</v>
      </c>
      <c r="N27" s="148">
        <v>63</v>
      </c>
      <c r="O27" s="51">
        <v>2448</v>
      </c>
      <c r="P27" s="52">
        <v>970</v>
      </c>
      <c r="Q27" s="53">
        <v>1276</v>
      </c>
      <c r="R27" s="17"/>
    </row>
    <row r="28" spans="1:18" ht="19.5" thickBot="1" x14ac:dyDescent="0.35">
      <c r="A28" s="11">
        <v>5</v>
      </c>
      <c r="B28" s="12" t="s">
        <v>32</v>
      </c>
      <c r="C28" s="50">
        <v>8397</v>
      </c>
      <c r="D28" s="50">
        <v>4412</v>
      </c>
      <c r="E28" s="50">
        <f t="shared" si="0"/>
        <v>3985</v>
      </c>
      <c r="F28" s="149">
        <v>852</v>
      </c>
      <c r="G28" s="149">
        <v>422</v>
      </c>
      <c r="H28" s="149">
        <v>430</v>
      </c>
      <c r="I28" s="150">
        <v>105</v>
      </c>
      <c r="J28" s="150">
        <v>61</v>
      </c>
      <c r="K28" s="150">
        <v>44</v>
      </c>
      <c r="L28" s="148">
        <v>160</v>
      </c>
      <c r="M28" s="148">
        <v>75</v>
      </c>
      <c r="N28" s="148">
        <v>85</v>
      </c>
      <c r="O28" s="51">
        <v>2637</v>
      </c>
      <c r="P28" s="52">
        <v>1070</v>
      </c>
      <c r="Q28" s="53">
        <v>1416</v>
      </c>
      <c r="R28" s="17"/>
    </row>
    <row r="29" spans="1:18" ht="19.5" thickBot="1" x14ac:dyDescent="0.35">
      <c r="A29" s="11">
        <v>6</v>
      </c>
      <c r="B29" s="12" t="s">
        <v>33</v>
      </c>
      <c r="C29" s="50">
        <v>8193</v>
      </c>
      <c r="D29" s="50">
        <v>4135</v>
      </c>
      <c r="E29" s="50">
        <f t="shared" si="0"/>
        <v>4058</v>
      </c>
      <c r="F29" s="149">
        <v>656</v>
      </c>
      <c r="G29" s="149">
        <v>321</v>
      </c>
      <c r="H29" s="149">
        <v>335</v>
      </c>
      <c r="I29" s="150">
        <v>96</v>
      </c>
      <c r="J29" s="150">
        <v>54</v>
      </c>
      <c r="K29" s="150">
        <v>42</v>
      </c>
      <c r="L29" s="148">
        <v>81</v>
      </c>
      <c r="M29" s="148">
        <v>40</v>
      </c>
      <c r="N29" s="148">
        <v>41</v>
      </c>
      <c r="O29" s="51">
        <v>2345</v>
      </c>
      <c r="P29" s="52">
        <v>903</v>
      </c>
      <c r="Q29" s="53">
        <v>1237</v>
      </c>
      <c r="R29" s="17"/>
    </row>
    <row r="30" spans="1:18" ht="19.5" thickBot="1" x14ac:dyDescent="0.35">
      <c r="A30" s="11">
        <v>7</v>
      </c>
      <c r="B30" s="12" t="s">
        <v>34</v>
      </c>
      <c r="C30" s="50">
        <v>4563</v>
      </c>
      <c r="D30" s="50">
        <v>2226</v>
      </c>
      <c r="E30" s="50">
        <f t="shared" si="0"/>
        <v>2337</v>
      </c>
      <c r="F30" s="149">
        <v>536</v>
      </c>
      <c r="G30" s="149">
        <v>255</v>
      </c>
      <c r="H30" s="149">
        <v>281</v>
      </c>
      <c r="I30" s="150">
        <v>98</v>
      </c>
      <c r="J30" s="150">
        <v>56</v>
      </c>
      <c r="K30" s="150">
        <v>42</v>
      </c>
      <c r="L30" s="148">
        <v>95</v>
      </c>
      <c r="M30" s="148">
        <v>42</v>
      </c>
      <c r="N30" s="148">
        <v>53</v>
      </c>
      <c r="O30" s="51">
        <v>1869</v>
      </c>
      <c r="P30" s="52">
        <v>770</v>
      </c>
      <c r="Q30" s="53">
        <v>983</v>
      </c>
      <c r="R30" s="17"/>
    </row>
    <row r="31" spans="1:18" ht="19.5" thickBot="1" x14ac:dyDescent="0.35">
      <c r="A31" s="11">
        <v>8</v>
      </c>
      <c r="B31" s="12" t="s">
        <v>35</v>
      </c>
      <c r="C31" s="50">
        <v>4398</v>
      </c>
      <c r="D31" s="50">
        <v>2009</v>
      </c>
      <c r="E31" s="50">
        <f t="shared" si="0"/>
        <v>2389</v>
      </c>
      <c r="F31" s="149">
        <v>464</v>
      </c>
      <c r="G31" s="149">
        <v>198</v>
      </c>
      <c r="H31" s="149">
        <v>266</v>
      </c>
      <c r="I31" s="150">
        <v>87</v>
      </c>
      <c r="J31" s="150">
        <v>43</v>
      </c>
      <c r="K31" s="150">
        <v>44</v>
      </c>
      <c r="L31" s="148">
        <v>88</v>
      </c>
      <c r="M31" s="148">
        <v>32</v>
      </c>
      <c r="N31" s="148">
        <v>56</v>
      </c>
      <c r="O31" s="51">
        <v>1468</v>
      </c>
      <c r="P31" s="52">
        <v>564</v>
      </c>
      <c r="Q31" s="53">
        <v>811</v>
      </c>
      <c r="R31" s="17"/>
    </row>
    <row r="32" spans="1:18" ht="28.5" customHeight="1" thickBot="1" x14ac:dyDescent="0.35">
      <c r="A32" s="211" t="s">
        <v>36</v>
      </c>
      <c r="B32" s="212"/>
      <c r="C32" s="54">
        <v>60746</v>
      </c>
      <c r="D32" s="54">
        <v>30416</v>
      </c>
      <c r="E32" s="54">
        <v>30330</v>
      </c>
      <c r="F32" s="55">
        <f t="shared" ref="F32:N32" si="1">SUM(F24:F31)</f>
        <v>5383</v>
      </c>
      <c r="G32" s="55">
        <f t="shared" si="1"/>
        <v>2652</v>
      </c>
      <c r="H32" s="55">
        <f t="shared" si="1"/>
        <v>2731</v>
      </c>
      <c r="I32" s="56">
        <f t="shared" si="1"/>
        <v>738</v>
      </c>
      <c r="J32" s="56">
        <f t="shared" si="1"/>
        <v>423</v>
      </c>
      <c r="K32" s="56">
        <f t="shared" si="1"/>
        <v>315</v>
      </c>
      <c r="L32" s="57">
        <f t="shared" si="1"/>
        <v>1034</v>
      </c>
      <c r="M32" s="57">
        <f t="shared" si="1"/>
        <v>525</v>
      </c>
      <c r="N32" s="57">
        <f t="shared" si="1"/>
        <v>509</v>
      </c>
      <c r="O32" s="58">
        <f>SUM(O24:O31)</f>
        <v>17247</v>
      </c>
      <c r="P32" s="59">
        <f>SUM(P24:P31)</f>
        <v>6777</v>
      </c>
      <c r="Q32" s="58">
        <f>SUM(Q24:Q31)</f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I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R40"/>
  <sheetViews>
    <sheetView view="pageBreakPreview" zoomScale="60" zoomScaleNormal="70" workbookViewId="0">
      <selection activeCell="P13" sqref="P13"/>
    </sheetView>
  </sheetViews>
  <sheetFormatPr defaultColWidth="9.140625" defaultRowHeight="18.75" x14ac:dyDescent="0.3"/>
  <cols>
    <col min="1" max="2" width="7.42578125" style="16" customWidth="1"/>
    <col min="3" max="3" width="11.7109375" style="16" customWidth="1"/>
    <col min="4" max="4" width="11" style="16" customWidth="1"/>
    <col min="5" max="5" width="9.140625" style="16" customWidth="1"/>
    <col min="6" max="6" width="10.28515625" style="16" customWidth="1"/>
    <col min="7" max="7" width="9.85546875" style="16" customWidth="1"/>
    <col min="8" max="13" width="7.42578125" style="16" customWidth="1"/>
    <col min="14" max="14" width="10.28515625" style="16" customWidth="1"/>
    <col min="15" max="15" width="12.7109375" style="16" customWidth="1"/>
    <col min="16" max="16" width="13.42578125" style="16" customWidth="1"/>
    <col min="17" max="17" width="14.140625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2" t="s">
        <v>59</v>
      </c>
      <c r="G10" s="192"/>
      <c r="H10" s="192"/>
      <c r="I10" s="192"/>
      <c r="J10" s="15"/>
      <c r="K10" s="15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" t="s">
        <v>51</v>
      </c>
      <c r="J12" s="1"/>
      <c r="K12" s="1"/>
      <c r="L12" s="1"/>
      <c r="M12" s="1"/>
      <c r="N12" s="1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224" t="s">
        <v>8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</row>
    <row r="18" spans="1:18" x14ac:dyDescent="0.3">
      <c r="A18" s="1"/>
      <c r="E18" s="2" t="s">
        <v>5</v>
      </c>
      <c r="F18" s="187" t="s">
        <v>6</v>
      </c>
      <c r="G18" s="229"/>
      <c r="H18" s="230"/>
      <c r="I18" s="187" t="s">
        <v>7</v>
      </c>
      <c r="J18" s="188"/>
      <c r="K18" s="189"/>
    </row>
    <row r="19" spans="1:18" x14ac:dyDescent="0.3">
      <c r="A19" s="1"/>
      <c r="E19" s="2">
        <v>94</v>
      </c>
      <c r="F19" s="187">
        <v>2</v>
      </c>
      <c r="G19" s="188"/>
      <c r="H19" s="189"/>
      <c r="I19" s="187">
        <v>92</v>
      </c>
      <c r="J19" s="188"/>
      <c r="K19" s="189"/>
    </row>
    <row r="20" spans="1:18" ht="14.2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13" t="s">
        <v>10</v>
      </c>
      <c r="B22" s="215" t="s">
        <v>11</v>
      </c>
      <c r="C22" s="217" t="s">
        <v>12</v>
      </c>
      <c r="D22" s="217" t="s">
        <v>13</v>
      </c>
      <c r="E22" s="217" t="s">
        <v>14</v>
      </c>
      <c r="F22" s="220" t="s">
        <v>15</v>
      </c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2"/>
      <c r="R22" s="4"/>
    </row>
    <row r="23" spans="1:18" ht="192" customHeight="1" thickBot="1" x14ac:dyDescent="0.35">
      <c r="A23" s="214"/>
      <c r="B23" s="216"/>
      <c r="C23" s="218"/>
      <c r="D23" s="218"/>
      <c r="E23" s="218"/>
      <c r="F23" s="5" t="s">
        <v>16</v>
      </c>
      <c r="G23" s="5" t="s">
        <v>17</v>
      </c>
      <c r="H23" s="6" t="s">
        <v>18</v>
      </c>
      <c r="I23" s="7" t="s">
        <v>19</v>
      </c>
      <c r="J23" s="7" t="s">
        <v>20</v>
      </c>
      <c r="K23" s="8" t="s">
        <v>21</v>
      </c>
      <c r="L23" s="9" t="s">
        <v>22</v>
      </c>
      <c r="M23" s="9" t="s">
        <v>23</v>
      </c>
      <c r="N23" s="9" t="s">
        <v>24</v>
      </c>
      <c r="O23" s="10" t="s">
        <v>25</v>
      </c>
      <c r="P23" s="10" t="s">
        <v>26</v>
      </c>
      <c r="Q23" s="10" t="s">
        <v>27</v>
      </c>
      <c r="R23" s="31"/>
    </row>
    <row r="24" spans="1:18" ht="19.5" thickBot="1" x14ac:dyDescent="0.35">
      <c r="A24" s="11">
        <v>1</v>
      </c>
      <c r="B24" s="12" t="s">
        <v>28</v>
      </c>
      <c r="C24" s="50">
        <v>7752</v>
      </c>
      <c r="D24" s="50">
        <v>3900</v>
      </c>
      <c r="E24" s="50">
        <f t="shared" ref="E24:E31" si="0">C24-D24</f>
        <v>3852</v>
      </c>
      <c r="F24" s="147">
        <v>0</v>
      </c>
      <c r="G24" s="147">
        <v>0</v>
      </c>
      <c r="H24" s="147">
        <v>0</v>
      </c>
      <c r="I24" s="143">
        <v>0</v>
      </c>
      <c r="J24" s="143">
        <v>0</v>
      </c>
      <c r="K24" s="143">
        <v>0</v>
      </c>
      <c r="L24" s="90">
        <v>0</v>
      </c>
      <c r="M24" s="90">
        <v>0</v>
      </c>
      <c r="N24" s="90">
        <v>0</v>
      </c>
      <c r="O24" s="51">
        <v>1684</v>
      </c>
      <c r="P24" s="52">
        <v>603</v>
      </c>
      <c r="Q24" s="53">
        <v>782</v>
      </c>
      <c r="R24" s="17"/>
    </row>
    <row r="25" spans="1:18" ht="19.5" thickBot="1" x14ac:dyDescent="0.35">
      <c r="A25" s="11">
        <v>2</v>
      </c>
      <c r="B25" s="12" t="s">
        <v>29</v>
      </c>
      <c r="C25" s="50">
        <v>7225</v>
      </c>
      <c r="D25" s="50">
        <v>3667</v>
      </c>
      <c r="E25" s="50">
        <f t="shared" si="0"/>
        <v>3558</v>
      </c>
      <c r="F25" s="151">
        <v>87</v>
      </c>
      <c r="G25" s="151">
        <v>40</v>
      </c>
      <c r="H25" s="151">
        <v>47</v>
      </c>
      <c r="I25" s="152">
        <v>11</v>
      </c>
      <c r="J25" s="152">
        <v>4</v>
      </c>
      <c r="K25" s="152">
        <v>7</v>
      </c>
      <c r="L25" s="153">
        <v>8</v>
      </c>
      <c r="M25" s="153">
        <v>3</v>
      </c>
      <c r="N25" s="153">
        <v>5</v>
      </c>
      <c r="O25" s="51">
        <v>2352</v>
      </c>
      <c r="P25" s="52">
        <v>933</v>
      </c>
      <c r="Q25" s="53">
        <v>1174</v>
      </c>
      <c r="R25" s="17"/>
    </row>
    <row r="26" spans="1:18" ht="19.5" thickBot="1" x14ac:dyDescent="0.35">
      <c r="A26" s="11">
        <v>3</v>
      </c>
      <c r="B26" s="12" t="s">
        <v>30</v>
      </c>
      <c r="C26" s="50">
        <v>7150</v>
      </c>
      <c r="D26" s="50">
        <v>3572</v>
      </c>
      <c r="E26" s="50">
        <f t="shared" si="0"/>
        <v>3578</v>
      </c>
      <c r="F26" s="151">
        <v>147</v>
      </c>
      <c r="G26" s="151">
        <v>78</v>
      </c>
      <c r="H26" s="151">
        <v>69</v>
      </c>
      <c r="I26" s="152">
        <v>15</v>
      </c>
      <c r="J26" s="152">
        <v>11</v>
      </c>
      <c r="K26" s="152">
        <v>4</v>
      </c>
      <c r="L26" s="153">
        <v>25</v>
      </c>
      <c r="M26" s="153">
        <v>15</v>
      </c>
      <c r="N26" s="153">
        <v>10</v>
      </c>
      <c r="O26" s="51">
        <v>2444</v>
      </c>
      <c r="P26" s="52">
        <v>964</v>
      </c>
      <c r="Q26" s="53">
        <v>1258</v>
      </c>
      <c r="R26" s="17"/>
    </row>
    <row r="27" spans="1:18" ht="19.5" thickBot="1" x14ac:dyDescent="0.35">
      <c r="A27" s="11">
        <v>4</v>
      </c>
      <c r="B27" s="12" t="s">
        <v>31</v>
      </c>
      <c r="C27" s="50">
        <v>7048</v>
      </c>
      <c r="D27" s="50">
        <v>3606</v>
      </c>
      <c r="E27" s="50">
        <f t="shared" si="0"/>
        <v>3442</v>
      </c>
      <c r="F27" s="151">
        <v>173</v>
      </c>
      <c r="G27" s="151">
        <v>89</v>
      </c>
      <c r="H27" s="151">
        <v>84</v>
      </c>
      <c r="I27" s="152">
        <v>5</v>
      </c>
      <c r="J27" s="152">
        <v>3</v>
      </c>
      <c r="K27" s="152">
        <v>2</v>
      </c>
      <c r="L27" s="153">
        <v>2</v>
      </c>
      <c r="M27" s="153">
        <v>2</v>
      </c>
      <c r="N27" s="90">
        <v>0</v>
      </c>
      <c r="O27" s="51">
        <v>2448</v>
      </c>
      <c r="P27" s="52">
        <v>970</v>
      </c>
      <c r="Q27" s="53">
        <v>1276</v>
      </c>
      <c r="R27" s="17"/>
    </row>
    <row r="28" spans="1:18" ht="19.5" thickBot="1" x14ac:dyDescent="0.35">
      <c r="A28" s="11">
        <v>5</v>
      </c>
      <c r="B28" s="12" t="s">
        <v>32</v>
      </c>
      <c r="C28" s="50">
        <v>7078</v>
      </c>
      <c r="D28" s="50">
        <v>3630</v>
      </c>
      <c r="E28" s="50">
        <f t="shared" si="0"/>
        <v>3448</v>
      </c>
      <c r="F28" s="151">
        <v>241</v>
      </c>
      <c r="G28" s="151">
        <v>136</v>
      </c>
      <c r="H28" s="151">
        <v>105</v>
      </c>
      <c r="I28" s="152">
        <v>14</v>
      </c>
      <c r="J28" s="152">
        <v>5</v>
      </c>
      <c r="K28" s="152">
        <v>9</v>
      </c>
      <c r="L28" s="153">
        <v>12</v>
      </c>
      <c r="M28" s="153">
        <v>9</v>
      </c>
      <c r="N28" s="153">
        <v>3</v>
      </c>
      <c r="O28" s="51">
        <v>2637</v>
      </c>
      <c r="P28" s="52">
        <v>1070</v>
      </c>
      <c r="Q28" s="53">
        <v>1416</v>
      </c>
      <c r="R28" s="17"/>
    </row>
    <row r="29" spans="1:18" ht="19.5" thickBot="1" x14ac:dyDescent="0.35">
      <c r="A29" s="11">
        <v>6</v>
      </c>
      <c r="B29" s="12" t="s">
        <v>33</v>
      </c>
      <c r="C29" s="50">
        <v>6856</v>
      </c>
      <c r="D29" s="50">
        <v>3514</v>
      </c>
      <c r="E29" s="50">
        <f t="shared" si="0"/>
        <v>3342</v>
      </c>
      <c r="F29" s="151">
        <v>264</v>
      </c>
      <c r="G29" s="151">
        <v>134</v>
      </c>
      <c r="H29" s="151">
        <v>130</v>
      </c>
      <c r="I29" s="152">
        <v>29</v>
      </c>
      <c r="J29" s="152">
        <v>14</v>
      </c>
      <c r="K29" s="152">
        <v>15</v>
      </c>
      <c r="L29" s="153">
        <v>27</v>
      </c>
      <c r="M29" s="153">
        <v>16</v>
      </c>
      <c r="N29" s="153">
        <v>11</v>
      </c>
      <c r="O29" s="51">
        <v>2345</v>
      </c>
      <c r="P29" s="52">
        <v>903</v>
      </c>
      <c r="Q29" s="53">
        <v>1237</v>
      </c>
      <c r="R29" s="17"/>
    </row>
    <row r="30" spans="1:18" ht="19.5" thickBot="1" x14ac:dyDescent="0.35">
      <c r="A30" s="11">
        <v>7</v>
      </c>
      <c r="B30" s="12" t="s">
        <v>34</v>
      </c>
      <c r="C30" s="50">
        <v>3869</v>
      </c>
      <c r="D30" s="50">
        <v>1881</v>
      </c>
      <c r="E30" s="50">
        <f t="shared" si="0"/>
        <v>1988</v>
      </c>
      <c r="F30" s="151">
        <v>266</v>
      </c>
      <c r="G30" s="151">
        <v>130</v>
      </c>
      <c r="H30" s="151">
        <v>136</v>
      </c>
      <c r="I30" s="152">
        <v>33</v>
      </c>
      <c r="J30" s="152">
        <v>14</v>
      </c>
      <c r="K30" s="152">
        <v>19</v>
      </c>
      <c r="L30" s="153">
        <v>51</v>
      </c>
      <c r="M30" s="153">
        <v>32</v>
      </c>
      <c r="N30" s="153">
        <v>19</v>
      </c>
      <c r="O30" s="51">
        <v>1869</v>
      </c>
      <c r="P30" s="52">
        <v>770</v>
      </c>
      <c r="Q30" s="53">
        <v>983</v>
      </c>
      <c r="R30" s="17"/>
    </row>
    <row r="31" spans="1:18" ht="19.5" thickBot="1" x14ac:dyDescent="0.35">
      <c r="A31" s="11">
        <v>8</v>
      </c>
      <c r="B31" s="12" t="s">
        <v>35</v>
      </c>
      <c r="C31" s="50">
        <v>3608</v>
      </c>
      <c r="D31" s="50">
        <v>1669</v>
      </c>
      <c r="E31" s="50">
        <f t="shared" si="0"/>
        <v>1939</v>
      </c>
      <c r="F31" s="151">
        <v>263</v>
      </c>
      <c r="G31" s="151">
        <v>114</v>
      </c>
      <c r="H31" s="151">
        <v>149</v>
      </c>
      <c r="I31" s="152">
        <v>32</v>
      </c>
      <c r="J31" s="152">
        <v>10</v>
      </c>
      <c r="K31" s="152">
        <v>22</v>
      </c>
      <c r="L31" s="153">
        <v>39</v>
      </c>
      <c r="M31" s="153">
        <v>18</v>
      </c>
      <c r="N31" s="153">
        <v>21</v>
      </c>
      <c r="O31" s="51">
        <v>1468</v>
      </c>
      <c r="P31" s="52">
        <v>564</v>
      </c>
      <c r="Q31" s="53">
        <v>811</v>
      </c>
      <c r="R31" s="17"/>
    </row>
    <row r="32" spans="1:18" ht="31.5" customHeight="1" thickBot="1" x14ac:dyDescent="0.35">
      <c r="A32" s="211" t="s">
        <v>36</v>
      </c>
      <c r="B32" s="212"/>
      <c r="C32" s="54">
        <f>SUM(C24:C31)</f>
        <v>50586</v>
      </c>
      <c r="D32" s="54">
        <f>SUM(D24:D31)</f>
        <v>25439</v>
      </c>
      <c r="E32" s="54">
        <f>SUM(E24:E31)</f>
        <v>25147</v>
      </c>
      <c r="F32" s="55">
        <f t="shared" ref="F32:N32" si="1">SUM(F25:F31)</f>
        <v>1441</v>
      </c>
      <c r="G32" s="55">
        <f t="shared" si="1"/>
        <v>721</v>
      </c>
      <c r="H32" s="55">
        <f t="shared" si="1"/>
        <v>720</v>
      </c>
      <c r="I32" s="56">
        <f t="shared" si="1"/>
        <v>139</v>
      </c>
      <c r="J32" s="56">
        <f t="shared" si="1"/>
        <v>61</v>
      </c>
      <c r="K32" s="56">
        <f t="shared" si="1"/>
        <v>78</v>
      </c>
      <c r="L32" s="57">
        <f t="shared" si="1"/>
        <v>164</v>
      </c>
      <c r="M32" s="57">
        <f t="shared" si="1"/>
        <v>95</v>
      </c>
      <c r="N32" s="57">
        <f t="shared" si="1"/>
        <v>69</v>
      </c>
      <c r="O32" s="58">
        <f>SUM(O24:O31)</f>
        <v>17247</v>
      </c>
      <c r="P32" s="59">
        <f>SUM(P24:P31)</f>
        <v>6777</v>
      </c>
      <c r="Q32" s="58">
        <f>SUM(Q24:Q31)</f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F22:Q22"/>
    <mergeCell ref="A32:B32"/>
    <mergeCell ref="A17:Q17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A12:H12"/>
    <mergeCell ref="A14:N14"/>
    <mergeCell ref="F15:H15"/>
    <mergeCell ref="I15:K15"/>
    <mergeCell ref="F16:H16"/>
    <mergeCell ref="I16:K16"/>
    <mergeCell ref="A10:E10"/>
    <mergeCell ref="F10:I10"/>
    <mergeCell ref="N1:Q1"/>
    <mergeCell ref="N4:Q4"/>
    <mergeCell ref="A5:Q8"/>
    <mergeCell ref="C9:F9"/>
    <mergeCell ref="G9:K9"/>
  </mergeCells>
  <pageMargins left="0.7" right="0.7" top="0.75" bottom="0.75" header="0.3" footer="0.3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R40"/>
  <sheetViews>
    <sheetView view="pageBreakPreview" zoomScale="60" zoomScaleNormal="70" workbookViewId="0">
      <selection activeCell="S12" sqref="S12"/>
    </sheetView>
  </sheetViews>
  <sheetFormatPr defaultColWidth="9.140625" defaultRowHeight="18.75" x14ac:dyDescent="0.3"/>
  <cols>
    <col min="1" max="1" width="7.7109375" style="16" customWidth="1"/>
    <col min="2" max="2" width="10.5703125" style="16" customWidth="1"/>
    <col min="3" max="3" width="9.85546875" style="16" customWidth="1"/>
    <col min="4" max="4" width="9.5703125" style="16" customWidth="1"/>
    <col min="5" max="5" width="9.140625" style="16" customWidth="1"/>
    <col min="6" max="6" width="9.5703125" style="16" customWidth="1"/>
    <col min="7" max="7" width="11" style="16" customWidth="1"/>
    <col min="8" max="8" width="11.28515625" style="16" customWidth="1"/>
    <col min="9" max="9" width="9.5703125" style="16" customWidth="1"/>
    <col min="10" max="14" width="7.42578125" style="16" customWidth="1"/>
    <col min="15" max="15" width="15.140625" style="16" customWidth="1"/>
    <col min="16" max="16" width="12.42578125" style="16" customWidth="1"/>
    <col min="17" max="17" width="13" style="16" customWidth="1"/>
    <col min="18" max="16384" width="9.140625" style="16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N1" s="190" t="s">
        <v>0</v>
      </c>
      <c r="O1" s="190"/>
      <c r="P1" s="190"/>
      <c r="Q1" s="190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2"/>
      <c r="O2" s="32"/>
      <c r="P2" s="32"/>
      <c r="Q2" s="32" t="s">
        <v>46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2"/>
      <c r="O3" s="32"/>
      <c r="P3" s="32"/>
      <c r="Q3" s="169" t="s">
        <v>76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190" t="s">
        <v>1</v>
      </c>
      <c r="O4" s="190"/>
      <c r="P4" s="190"/>
      <c r="Q4" s="190"/>
    </row>
    <row r="5" spans="1:17" ht="14.25" customHeight="1" x14ac:dyDescent="0.3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25" customHeigh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customHeight="1" x14ac:dyDescent="0.3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4.25" customHeight="1" x14ac:dyDescent="0.3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x14ac:dyDescent="0.3">
      <c r="A9" s="15"/>
      <c r="B9" s="15"/>
      <c r="C9" s="192"/>
      <c r="D9" s="192"/>
      <c r="E9" s="192"/>
      <c r="F9" s="192"/>
      <c r="G9" s="193" t="s">
        <v>2</v>
      </c>
      <c r="H9" s="193"/>
      <c r="I9" s="193"/>
      <c r="J9" s="193"/>
      <c r="K9" s="193"/>
      <c r="L9" s="3"/>
      <c r="M9" s="3"/>
      <c r="N9" s="3"/>
    </row>
    <row r="10" spans="1:17" ht="18.399999999999999" customHeight="1" x14ac:dyDescent="0.3">
      <c r="A10" s="194"/>
      <c r="B10" s="194"/>
      <c r="C10" s="194"/>
      <c r="D10" s="194"/>
      <c r="E10" s="194"/>
      <c r="F10" s="192" t="s">
        <v>60</v>
      </c>
      <c r="G10" s="192"/>
      <c r="H10" s="192"/>
      <c r="I10" s="192"/>
      <c r="J10" s="15"/>
      <c r="K10" s="15"/>
      <c r="L10" s="15"/>
      <c r="M10" s="15"/>
      <c r="N10" s="15"/>
    </row>
    <row r="11" spans="1:1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3">
      <c r="A12" s="195" t="s">
        <v>3</v>
      </c>
      <c r="B12" s="195"/>
      <c r="C12" s="195"/>
      <c r="D12" s="195"/>
      <c r="E12" s="195"/>
      <c r="F12" s="195"/>
      <c r="G12" s="195"/>
      <c r="H12" s="195"/>
      <c r="I12" s="193" t="s">
        <v>51</v>
      </c>
      <c r="J12" s="193"/>
      <c r="K12" s="193"/>
      <c r="L12" s="193"/>
      <c r="M12" s="193"/>
      <c r="N12" s="193"/>
    </row>
    <row r="13" spans="1:17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ht="18.399999999999999" customHeight="1" x14ac:dyDescent="0.3">
      <c r="A14" s="194" t="s">
        <v>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7" x14ac:dyDescent="0.3">
      <c r="A15" s="1"/>
      <c r="E15" s="2" t="s">
        <v>5</v>
      </c>
      <c r="F15" s="187" t="s">
        <v>6</v>
      </c>
      <c r="G15" s="188"/>
      <c r="H15" s="189"/>
      <c r="I15" s="187" t="s">
        <v>7</v>
      </c>
      <c r="J15" s="188"/>
      <c r="K15" s="189"/>
    </row>
    <row r="16" spans="1:17" x14ac:dyDescent="0.3">
      <c r="A16" s="1"/>
      <c r="E16" s="2">
        <v>178</v>
      </c>
      <c r="F16" s="187">
        <v>4</v>
      </c>
      <c r="G16" s="188"/>
      <c r="H16" s="189"/>
      <c r="I16" s="187">
        <v>174</v>
      </c>
      <c r="J16" s="188"/>
      <c r="K16" s="189"/>
    </row>
    <row r="17" spans="1:18" x14ac:dyDescent="0.3">
      <c r="A17" s="1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x14ac:dyDescent="0.3">
      <c r="A18" s="1"/>
      <c r="E18" s="2" t="s">
        <v>5</v>
      </c>
      <c r="F18" s="187" t="s">
        <v>6</v>
      </c>
      <c r="G18" s="188"/>
      <c r="H18" s="189"/>
      <c r="I18" s="187" t="s">
        <v>7</v>
      </c>
      <c r="J18" s="188"/>
      <c r="K18" s="189"/>
    </row>
    <row r="19" spans="1:18" x14ac:dyDescent="0.3">
      <c r="A19" s="1"/>
      <c r="E19" s="2">
        <v>120</v>
      </c>
      <c r="F19" s="187">
        <v>1</v>
      </c>
      <c r="G19" s="188"/>
      <c r="H19" s="189"/>
      <c r="I19" s="187">
        <v>119</v>
      </c>
      <c r="J19" s="188"/>
      <c r="K19" s="189"/>
    </row>
    <row r="20" spans="1:18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9.5" thickBot="1" x14ac:dyDescent="0.3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8" customHeight="1" thickBot="1" x14ac:dyDescent="0.35">
      <c r="A22" s="226" t="s">
        <v>10</v>
      </c>
      <c r="B22" s="226" t="s">
        <v>11</v>
      </c>
      <c r="C22" s="227" t="s">
        <v>12</v>
      </c>
      <c r="D22" s="227" t="s">
        <v>13</v>
      </c>
      <c r="E22" s="227" t="s">
        <v>14</v>
      </c>
      <c r="F22" s="228" t="s">
        <v>15</v>
      </c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14"/>
    </row>
    <row r="23" spans="1:18" ht="223.5" customHeight="1" thickBot="1" x14ac:dyDescent="0.35">
      <c r="A23" s="226"/>
      <c r="B23" s="226"/>
      <c r="C23" s="227"/>
      <c r="D23" s="227"/>
      <c r="E23" s="227"/>
      <c r="F23" s="144" t="s">
        <v>16</v>
      </c>
      <c r="G23" s="144" t="s">
        <v>17</v>
      </c>
      <c r="H23" s="144" t="s">
        <v>18</v>
      </c>
      <c r="I23" s="145" t="s">
        <v>19</v>
      </c>
      <c r="J23" s="145" t="s">
        <v>20</v>
      </c>
      <c r="K23" s="145" t="s">
        <v>21</v>
      </c>
      <c r="L23" s="146" t="s">
        <v>22</v>
      </c>
      <c r="M23" s="146" t="s">
        <v>23</v>
      </c>
      <c r="N23" s="146" t="s">
        <v>24</v>
      </c>
      <c r="O23" s="88" t="s">
        <v>25</v>
      </c>
      <c r="P23" s="88" t="s">
        <v>26</v>
      </c>
      <c r="Q23" s="88" t="s">
        <v>27</v>
      </c>
      <c r="R23" s="17"/>
    </row>
    <row r="24" spans="1:18" ht="19.5" thickBot="1" x14ac:dyDescent="0.35">
      <c r="A24" s="60">
        <v>1</v>
      </c>
      <c r="B24" s="60" t="s">
        <v>28</v>
      </c>
      <c r="C24" s="89">
        <v>8266</v>
      </c>
      <c r="D24" s="89">
        <v>4162</v>
      </c>
      <c r="E24" s="89">
        <f t="shared" ref="E24:E31" si="0">C24-D24</f>
        <v>4104</v>
      </c>
      <c r="F24" s="147">
        <v>0</v>
      </c>
      <c r="G24" s="147">
        <v>0</v>
      </c>
      <c r="H24" s="147">
        <v>0</v>
      </c>
      <c r="I24" s="143">
        <v>0</v>
      </c>
      <c r="J24" s="143">
        <v>0</v>
      </c>
      <c r="K24" s="143">
        <v>0</v>
      </c>
      <c r="L24" s="90">
        <v>0</v>
      </c>
      <c r="M24" s="90">
        <v>0</v>
      </c>
      <c r="N24" s="90">
        <v>0</v>
      </c>
      <c r="O24" s="53">
        <v>1684</v>
      </c>
      <c r="P24" s="53">
        <v>603</v>
      </c>
      <c r="Q24" s="53">
        <v>782</v>
      </c>
      <c r="R24" s="17"/>
    </row>
    <row r="25" spans="1:18" ht="19.5" thickBot="1" x14ac:dyDescent="0.35">
      <c r="A25" s="60">
        <v>2</v>
      </c>
      <c r="B25" s="60" t="s">
        <v>29</v>
      </c>
      <c r="C25" s="89">
        <v>7780</v>
      </c>
      <c r="D25" s="89">
        <v>3942</v>
      </c>
      <c r="E25" s="89">
        <f t="shared" si="0"/>
        <v>3838</v>
      </c>
      <c r="F25" s="151">
        <v>7</v>
      </c>
      <c r="G25" s="151">
        <v>3</v>
      </c>
      <c r="H25" s="151">
        <v>4</v>
      </c>
      <c r="I25" s="143">
        <v>0</v>
      </c>
      <c r="J25" s="143">
        <v>0</v>
      </c>
      <c r="K25" s="143">
        <v>0</v>
      </c>
      <c r="L25" s="90">
        <v>0</v>
      </c>
      <c r="M25" s="90">
        <v>0</v>
      </c>
      <c r="N25" s="90">
        <v>0</v>
      </c>
      <c r="O25" s="53">
        <v>2352</v>
      </c>
      <c r="P25" s="53">
        <v>933</v>
      </c>
      <c r="Q25" s="53">
        <v>1174</v>
      </c>
      <c r="R25" s="17"/>
    </row>
    <row r="26" spans="1:18" ht="19.5" thickBot="1" x14ac:dyDescent="0.35">
      <c r="A26" s="60">
        <v>3</v>
      </c>
      <c r="B26" s="60" t="s">
        <v>30</v>
      </c>
      <c r="C26" s="89">
        <v>7493</v>
      </c>
      <c r="D26" s="89">
        <v>3816</v>
      </c>
      <c r="E26" s="89">
        <f t="shared" si="0"/>
        <v>3677</v>
      </c>
      <c r="F26" s="151">
        <v>14</v>
      </c>
      <c r="G26" s="151">
        <v>9</v>
      </c>
      <c r="H26" s="151">
        <v>5</v>
      </c>
      <c r="I26" s="152">
        <v>1</v>
      </c>
      <c r="J26" s="152">
        <v>1</v>
      </c>
      <c r="K26" s="143">
        <v>0</v>
      </c>
      <c r="L26" s="153">
        <v>2</v>
      </c>
      <c r="M26" s="153">
        <v>2</v>
      </c>
      <c r="N26" s="90">
        <v>0</v>
      </c>
      <c r="O26" s="53">
        <v>2444</v>
      </c>
      <c r="P26" s="53">
        <v>964</v>
      </c>
      <c r="Q26" s="53">
        <v>1258</v>
      </c>
      <c r="R26" s="17"/>
    </row>
    <row r="27" spans="1:18" ht="19.5" thickBot="1" x14ac:dyDescent="0.35">
      <c r="A27" s="60">
        <v>4</v>
      </c>
      <c r="B27" s="60" t="s">
        <v>31</v>
      </c>
      <c r="C27" s="89">
        <v>7580</v>
      </c>
      <c r="D27" s="89">
        <v>3873</v>
      </c>
      <c r="E27" s="89">
        <f t="shared" si="0"/>
        <v>3707</v>
      </c>
      <c r="F27" s="151">
        <v>33</v>
      </c>
      <c r="G27" s="151">
        <v>18</v>
      </c>
      <c r="H27" s="151">
        <v>15</v>
      </c>
      <c r="I27" s="152">
        <v>3</v>
      </c>
      <c r="J27" s="143">
        <v>0</v>
      </c>
      <c r="K27" s="152">
        <v>3</v>
      </c>
      <c r="L27" s="153">
        <v>2</v>
      </c>
      <c r="M27" s="153">
        <v>2</v>
      </c>
      <c r="N27" s="90">
        <v>0</v>
      </c>
      <c r="O27" s="53">
        <v>2448</v>
      </c>
      <c r="P27" s="53">
        <v>970</v>
      </c>
      <c r="Q27" s="53">
        <v>1276</v>
      </c>
      <c r="R27" s="17"/>
    </row>
    <row r="28" spans="1:18" ht="19.5" thickBot="1" x14ac:dyDescent="0.35">
      <c r="A28" s="60">
        <v>5</v>
      </c>
      <c r="B28" s="60" t="s">
        <v>32</v>
      </c>
      <c r="C28" s="89">
        <v>7420</v>
      </c>
      <c r="D28" s="89">
        <v>3834</v>
      </c>
      <c r="E28" s="89">
        <f t="shared" si="0"/>
        <v>3586</v>
      </c>
      <c r="F28" s="151">
        <v>356</v>
      </c>
      <c r="G28" s="151">
        <v>172</v>
      </c>
      <c r="H28" s="151">
        <v>184</v>
      </c>
      <c r="I28" s="152">
        <v>46</v>
      </c>
      <c r="J28" s="152">
        <v>18</v>
      </c>
      <c r="K28" s="152">
        <v>28</v>
      </c>
      <c r="L28" s="153">
        <v>45</v>
      </c>
      <c r="M28" s="153">
        <v>26</v>
      </c>
      <c r="N28" s="153">
        <v>19</v>
      </c>
      <c r="O28" s="53">
        <v>2637</v>
      </c>
      <c r="P28" s="53">
        <v>1070</v>
      </c>
      <c r="Q28" s="53">
        <v>1416</v>
      </c>
      <c r="R28" s="17"/>
    </row>
    <row r="29" spans="1:18" ht="19.5" thickBot="1" x14ac:dyDescent="0.35">
      <c r="A29" s="60">
        <v>6</v>
      </c>
      <c r="B29" s="60" t="s">
        <v>33</v>
      </c>
      <c r="C29" s="89">
        <v>7290</v>
      </c>
      <c r="D29" s="89">
        <v>3658</v>
      </c>
      <c r="E29" s="89">
        <f t="shared" si="0"/>
        <v>3632</v>
      </c>
      <c r="F29" s="151">
        <v>435</v>
      </c>
      <c r="G29" s="151">
        <v>175</v>
      </c>
      <c r="H29" s="151">
        <v>260</v>
      </c>
      <c r="I29" s="152">
        <v>73</v>
      </c>
      <c r="J29" s="152">
        <v>20</v>
      </c>
      <c r="K29" s="152">
        <v>53</v>
      </c>
      <c r="L29" s="153">
        <v>111</v>
      </c>
      <c r="M29" s="153">
        <v>40</v>
      </c>
      <c r="N29" s="153">
        <v>71</v>
      </c>
      <c r="O29" s="53">
        <v>2345</v>
      </c>
      <c r="P29" s="53">
        <v>903</v>
      </c>
      <c r="Q29" s="53">
        <v>1237</v>
      </c>
      <c r="R29" s="17"/>
    </row>
    <row r="30" spans="1:18" ht="19.5" thickBot="1" x14ac:dyDescent="0.35">
      <c r="A30" s="60">
        <v>7</v>
      </c>
      <c r="B30" s="60" t="s">
        <v>34</v>
      </c>
      <c r="C30" s="89">
        <v>4160</v>
      </c>
      <c r="D30" s="89">
        <v>2045</v>
      </c>
      <c r="E30" s="89">
        <f t="shared" si="0"/>
        <v>2115</v>
      </c>
      <c r="F30" s="151">
        <v>422</v>
      </c>
      <c r="G30" s="151">
        <v>164</v>
      </c>
      <c r="H30" s="151">
        <v>258</v>
      </c>
      <c r="I30" s="152">
        <v>85</v>
      </c>
      <c r="J30" s="152">
        <v>33</v>
      </c>
      <c r="K30" s="152">
        <v>52</v>
      </c>
      <c r="L30" s="153">
        <v>116</v>
      </c>
      <c r="M30" s="153">
        <v>49</v>
      </c>
      <c r="N30" s="153">
        <v>67</v>
      </c>
      <c r="O30" s="53">
        <v>1869</v>
      </c>
      <c r="P30" s="53">
        <v>770</v>
      </c>
      <c r="Q30" s="53">
        <v>983</v>
      </c>
      <c r="R30" s="17"/>
    </row>
    <row r="31" spans="1:18" ht="19.5" thickBot="1" x14ac:dyDescent="0.35">
      <c r="A31" s="60">
        <v>8</v>
      </c>
      <c r="B31" s="60" t="s">
        <v>35</v>
      </c>
      <c r="C31" s="89">
        <v>4090</v>
      </c>
      <c r="D31" s="89">
        <v>1712</v>
      </c>
      <c r="E31" s="89">
        <f t="shared" si="0"/>
        <v>2378</v>
      </c>
      <c r="F31" s="151">
        <v>386</v>
      </c>
      <c r="G31" s="151">
        <v>141</v>
      </c>
      <c r="H31" s="151">
        <v>245</v>
      </c>
      <c r="I31" s="152">
        <v>73</v>
      </c>
      <c r="J31" s="152">
        <v>30</v>
      </c>
      <c r="K31" s="152">
        <v>43</v>
      </c>
      <c r="L31" s="153">
        <v>94</v>
      </c>
      <c r="M31" s="153">
        <v>33</v>
      </c>
      <c r="N31" s="153">
        <v>61</v>
      </c>
      <c r="O31" s="53">
        <v>1468</v>
      </c>
      <c r="P31" s="53">
        <v>564</v>
      </c>
      <c r="Q31" s="53">
        <v>811</v>
      </c>
      <c r="R31" s="17"/>
    </row>
    <row r="32" spans="1:18" ht="36" customHeight="1" thickBot="1" x14ac:dyDescent="0.35">
      <c r="A32" s="225" t="s">
        <v>36</v>
      </c>
      <c r="B32" s="225"/>
      <c r="C32" s="54">
        <f>SUM(C24:C31)</f>
        <v>54079</v>
      </c>
      <c r="D32" s="54">
        <f>SUM(D24:D31)</f>
        <v>27042</v>
      </c>
      <c r="E32" s="54">
        <f>SUM(E24:E31)</f>
        <v>27037</v>
      </c>
      <c r="F32" s="55">
        <f>SUM(F24:F31)</f>
        <v>1653</v>
      </c>
      <c r="G32" s="55">
        <f t="shared" ref="G32:Q32" si="1">SUM(G24:G31)</f>
        <v>682</v>
      </c>
      <c r="H32" s="55">
        <f t="shared" si="1"/>
        <v>971</v>
      </c>
      <c r="I32" s="56">
        <f t="shared" si="1"/>
        <v>281</v>
      </c>
      <c r="J32" s="56">
        <f t="shared" si="1"/>
        <v>102</v>
      </c>
      <c r="K32" s="56">
        <f t="shared" si="1"/>
        <v>179</v>
      </c>
      <c r="L32" s="57">
        <f t="shared" si="1"/>
        <v>370</v>
      </c>
      <c r="M32" s="57">
        <f t="shared" si="1"/>
        <v>152</v>
      </c>
      <c r="N32" s="57">
        <f t="shared" si="1"/>
        <v>218</v>
      </c>
      <c r="O32" s="58">
        <f t="shared" si="1"/>
        <v>17247</v>
      </c>
      <c r="P32" s="58">
        <f t="shared" si="1"/>
        <v>6777</v>
      </c>
      <c r="Q32" s="58">
        <f t="shared" si="1"/>
        <v>8937</v>
      </c>
      <c r="R32" s="17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5" x14ac:dyDescent="0.3">
      <c r="A35" s="3"/>
      <c r="D35" s="3" t="s">
        <v>37</v>
      </c>
      <c r="E35" s="3"/>
      <c r="F35" s="3"/>
      <c r="G35" s="3" t="s">
        <v>38</v>
      </c>
      <c r="H35" s="3"/>
      <c r="I35" s="3"/>
      <c r="J35" s="3" t="s">
        <v>39</v>
      </c>
      <c r="K35" s="3"/>
      <c r="L35" s="3"/>
      <c r="M35" s="3"/>
      <c r="N35" s="3"/>
      <c r="O35" s="3"/>
    </row>
    <row r="36" spans="1:15" x14ac:dyDescent="0.3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D37" s="3" t="s"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D38" s="3" t="s">
        <v>41</v>
      </c>
      <c r="E38" s="3"/>
      <c r="F38" s="3"/>
      <c r="G38" s="3" t="s">
        <v>42</v>
      </c>
      <c r="H38" s="3"/>
      <c r="I38" s="3"/>
      <c r="J38" s="3" t="s">
        <v>43</v>
      </c>
      <c r="K38" s="3"/>
      <c r="L38" s="3"/>
      <c r="M38" s="3"/>
      <c r="N38" s="3"/>
      <c r="O38" s="3"/>
    </row>
    <row r="39" spans="1:15" x14ac:dyDescent="0.3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D40" s="3" t="s">
        <v>44</v>
      </c>
      <c r="E40" s="3"/>
      <c r="F40" s="3"/>
      <c r="G40" s="3" t="s">
        <v>42</v>
      </c>
      <c r="H40" s="3"/>
      <c r="I40" s="3"/>
      <c r="J40" s="3" t="s">
        <v>45</v>
      </c>
      <c r="K40" s="3"/>
      <c r="L40" s="3"/>
      <c r="M40" s="3"/>
      <c r="N40" s="3"/>
      <c r="O40" s="3"/>
    </row>
  </sheetData>
  <mergeCells count="25">
    <mergeCell ref="A32:B32"/>
    <mergeCell ref="F18:H18"/>
    <mergeCell ref="I18:K18"/>
    <mergeCell ref="F19:H19"/>
    <mergeCell ref="I19:K19"/>
    <mergeCell ref="A22:A23"/>
    <mergeCell ref="B22:B23"/>
    <mergeCell ref="C22:C23"/>
    <mergeCell ref="D22:D23"/>
    <mergeCell ref="E22:E23"/>
    <mergeCell ref="F22:Q22"/>
    <mergeCell ref="F16:H16"/>
    <mergeCell ref="I16:K16"/>
    <mergeCell ref="N1:Q1"/>
    <mergeCell ref="N4:Q4"/>
    <mergeCell ref="A5:Q8"/>
    <mergeCell ref="C9:F9"/>
    <mergeCell ref="G9:K9"/>
    <mergeCell ref="A10:E10"/>
    <mergeCell ref="F10:I10"/>
    <mergeCell ref="A12:H12"/>
    <mergeCell ref="I12:N12"/>
    <mergeCell ref="A14:N14"/>
    <mergeCell ref="F15:H15"/>
    <mergeCell ref="I15:K15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Казань</vt:lpstr>
      <vt:lpstr>Физическая культура</vt:lpstr>
      <vt:lpstr>Технология</vt:lpstr>
      <vt:lpstr>Биология</vt:lpstr>
      <vt:lpstr>Физика</vt:lpstr>
      <vt:lpstr>Математика</vt:lpstr>
      <vt:lpstr>История</vt:lpstr>
      <vt:lpstr>Экономика</vt:lpstr>
      <vt:lpstr>Право</vt:lpstr>
      <vt:lpstr>Экология</vt:lpstr>
      <vt:lpstr>Астрономия</vt:lpstr>
      <vt:lpstr>Русский</vt:lpstr>
      <vt:lpstr>Английский</vt:lpstr>
      <vt:lpstr>Искусство (МХК)</vt:lpstr>
      <vt:lpstr>Обществознание</vt:lpstr>
      <vt:lpstr>География</vt:lpstr>
      <vt:lpstr>Литература</vt:lpstr>
      <vt:lpstr>Химия</vt:lpstr>
      <vt:lpstr>Информатика</vt:lpstr>
      <vt:lpstr>ОБЖ</vt:lpstr>
      <vt:lpstr>Французский</vt:lpstr>
      <vt:lpstr>Немецкий</vt:lpstr>
      <vt:lpstr>Китайский</vt:lpstr>
      <vt:lpstr>Испанский язык</vt:lpstr>
      <vt:lpstr>Итальянский язык</vt:lpstr>
      <vt:lpstr>Английский!Область_печати</vt:lpstr>
      <vt:lpstr>Астрономия!Область_печати</vt:lpstr>
      <vt:lpstr>Биология!Область_печати</vt:lpstr>
      <vt:lpstr>География!Область_печати</vt:lpstr>
      <vt:lpstr>Информатика!Область_печати</vt:lpstr>
      <vt:lpstr>'Искусство (МХК)'!Область_печати</vt:lpstr>
      <vt:lpstr>'Испанский язык'!Область_печати</vt:lpstr>
      <vt:lpstr>История!Область_печати</vt:lpstr>
      <vt:lpstr>'Итальянский язык'!Область_печати</vt:lpstr>
      <vt:lpstr>Казань!Область_печати</vt:lpstr>
      <vt:lpstr>Китайский!Область_печати</vt:lpstr>
      <vt:lpstr>Литература!Область_печати</vt:lpstr>
      <vt:lpstr>Математика!Область_печати</vt:lpstr>
      <vt:lpstr>Немецкий!Область_печати</vt:lpstr>
      <vt:lpstr>ОБЖ!Область_печати</vt:lpstr>
      <vt:lpstr>Обществознание!Область_печати</vt:lpstr>
      <vt:lpstr>Право!Область_печати</vt:lpstr>
      <vt:lpstr>Русский!Область_печати</vt:lpstr>
      <vt:lpstr>Технология!Область_печати</vt:lpstr>
      <vt:lpstr>Физика!Область_печати</vt:lpstr>
      <vt:lpstr>'Физическая культура'!Область_печати</vt:lpstr>
      <vt:lpstr>Французский!Область_печати</vt:lpstr>
      <vt:lpstr>Химия!Область_печати</vt:lpstr>
      <vt:lpstr>Экология!Область_печати</vt:lpstr>
      <vt:lpstr>Экономика!Область_печати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alex</cp:lastModifiedBy>
  <cp:lastPrinted>2018-02-13T11:38:12Z</cp:lastPrinted>
  <dcterms:created xsi:type="dcterms:W3CDTF">2017-12-01T11:08:35Z</dcterms:created>
  <dcterms:modified xsi:type="dcterms:W3CDTF">2018-12-19T12:07:43Z</dcterms:modified>
</cp:coreProperties>
</file>